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35" activeTab="0"/>
  </bookViews>
  <sheets>
    <sheet name="Cuadro 4.1.13" sheetId="1" r:id="rId1"/>
    <sheet name="Por Entidad" sheetId="2" r:id="rId2"/>
    <sheet name="2020a" sheetId="3" r:id="rId3"/>
    <sheet name="Trimestral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_xlnm.Print_Area" localSheetId="2">'2020a'!$A$1:$R$48</definedName>
    <definedName name="_xlnm.Print_Area" localSheetId="0">'Cuadro 4.1.13'!$A$1:$AA$61</definedName>
    <definedName name="_xlnm.Print_Area" localSheetId="1">'Por Entidad'!$A$1:$P$19</definedName>
    <definedName name="_xlnm.Print_Area" localSheetId="3">'Trimestral'!$A$1:$M$58</definedName>
    <definedName name="BQ" localSheetId="3">#REF!</definedName>
    <definedName name="BQ">#REF!</definedName>
    <definedName name="xx" localSheetId="3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<sst xmlns="http://schemas.openxmlformats.org/spreadsheetml/2006/main" count="190" uniqueCount="105">
  <si>
    <t>Baja California</t>
  </si>
  <si>
    <t>Chihuahua</t>
  </si>
  <si>
    <t>Coahuila</t>
  </si>
  <si>
    <t>Total</t>
  </si>
  <si>
    <t>Sonora</t>
  </si>
  <si>
    <t>Tabasco</t>
  </si>
  <si>
    <t>Tamaulipas</t>
  </si>
  <si>
    <t>Veracruz</t>
  </si>
  <si>
    <t>Acciones</t>
  </si>
  <si>
    <t xml:space="preserve">Chiapas </t>
  </si>
  <si>
    <t>Beta Tijuana</t>
  </si>
  <si>
    <t>Beta Tecate</t>
  </si>
  <si>
    <t>Beta Mexicali</t>
  </si>
  <si>
    <t>Beta Nogales</t>
  </si>
  <si>
    <t>Beta Sásabe</t>
  </si>
  <si>
    <t>Beta Agua Prieta</t>
  </si>
  <si>
    <t>Beta San Luis Río Colorado</t>
  </si>
  <si>
    <t>Beta Sonoyta</t>
  </si>
  <si>
    <t>Beta Puerto Palomas</t>
  </si>
  <si>
    <t>Beta Piedras Negras</t>
  </si>
  <si>
    <t>Beta Acayucan</t>
  </si>
  <si>
    <t>Beta Tapachula</t>
  </si>
  <si>
    <t>Beta Comitán</t>
  </si>
  <si>
    <t>Beta Cd. Juárez</t>
  </si>
  <si>
    <t>Beta Matamoros</t>
  </si>
  <si>
    <t>Beta Tabasco</t>
  </si>
  <si>
    <t>(-) Significa cero.</t>
  </si>
  <si>
    <t xml:space="preserve">1 Acciones de atención a migrantes </t>
  </si>
  <si>
    <t>2 Operativos</t>
  </si>
  <si>
    <t>Entidad federativa</t>
  </si>
  <si>
    <t>Oaxaca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</si>
  <si>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Los Grupos Betas, son grupos de protección a migrantes creados en México desde 1990 con el fin de proteger la integridad física, rescatar y ayudar a los migrantes, con independencia de su nacionalidad y condición migratoria. Realizan acciones de orientación y prevención; rescate y salvamento; asistencia social y humanitaria, así como de asesoría jurídica.</t>
    </r>
  </si>
  <si>
    <t>Beta Ixtepec</t>
  </si>
  <si>
    <t>Chiapas</t>
  </si>
  <si>
    <t>1.5.1   Presentó queja</t>
  </si>
  <si>
    <t>1.5.2   Presentó denuncia</t>
  </si>
  <si>
    <t>1.5   Asistencia  jurídica a migrantes</t>
  </si>
  <si>
    <t>Total general</t>
  </si>
  <si>
    <t>1 Orientación a migrantes</t>
  </si>
  <si>
    <t>2 Acciones de apoyo otorgadas a los migrantes</t>
  </si>
  <si>
    <t>3 Coordinación con dependencias e instituciones</t>
  </si>
  <si>
    <t>2.5   Asistencia  legal a migrantes</t>
  </si>
  <si>
    <t>4 Rutas</t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</si>
  <si>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</si>
  <si>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 xml:space="preserve">11 </t>
    </r>
    <r>
      <rPr>
        <sz val="8"/>
        <rFont val="Arial"/>
        <family val="2"/>
      </rPr>
      <t>De los 22 Grupos Beta, 5 (Arriaga, Palenque, Tuxtla, Acuña y Ojinaga) se encuentran operando aunque están en proceso de formalización.</t>
    </r>
  </si>
  <si>
    <r>
      <t xml:space="preserve">1.1   Migrantes orientados </t>
    </r>
    <r>
      <rPr>
        <vertAlign val="superscript"/>
        <sz val="9"/>
        <rFont val="Arial"/>
        <family val="2"/>
      </rPr>
      <t>1</t>
    </r>
  </si>
  <si>
    <r>
      <t xml:space="preserve">2.1   Asistencia social a migrantes </t>
    </r>
    <r>
      <rPr>
        <vertAlign val="superscript"/>
        <sz val="9"/>
        <rFont val="Arial"/>
        <family val="2"/>
      </rPr>
      <t>2</t>
    </r>
  </si>
  <si>
    <r>
      <t xml:space="preserve">2.2   Primeros Auxilios a Migrantes (lesionados o heridos) </t>
    </r>
    <r>
      <rPr>
        <vertAlign val="superscript"/>
        <sz val="9"/>
        <rFont val="Arial"/>
        <family val="2"/>
      </rPr>
      <t>3</t>
    </r>
  </si>
  <si>
    <r>
      <t xml:space="preserve">2.3   Migrantes extraviados y localizados </t>
    </r>
    <r>
      <rPr>
        <vertAlign val="superscript"/>
        <sz val="9"/>
        <rFont val="Arial"/>
        <family val="2"/>
      </rPr>
      <t>4</t>
    </r>
  </si>
  <si>
    <r>
      <t xml:space="preserve">2.4   Migrantes repatriados atendidos </t>
    </r>
    <r>
      <rPr>
        <vertAlign val="superscript"/>
        <sz val="9"/>
        <rFont val="Arial"/>
        <family val="2"/>
      </rPr>
      <t>5</t>
    </r>
  </si>
  <si>
    <r>
      <t xml:space="preserve">       2.5.1   Quejas canalizadas </t>
    </r>
    <r>
      <rPr>
        <vertAlign val="superscript"/>
        <sz val="9"/>
        <rFont val="Arial"/>
        <family val="2"/>
      </rPr>
      <t>6</t>
    </r>
  </si>
  <si>
    <r>
      <t xml:space="preserve">       2.5.2   Denuncias canalizadas </t>
    </r>
    <r>
      <rPr>
        <vertAlign val="superscript"/>
        <sz val="9"/>
        <rFont val="Arial"/>
        <family val="2"/>
      </rPr>
      <t>7</t>
    </r>
  </si>
  <si>
    <r>
      <t xml:space="preserve">2.6   Migrantes rescatados </t>
    </r>
    <r>
      <rPr>
        <vertAlign val="superscript"/>
        <sz val="9"/>
        <rFont val="Arial"/>
        <family val="2"/>
      </rPr>
      <t>8</t>
    </r>
  </si>
  <si>
    <r>
      <t xml:space="preserve">3.1   Coordinación con dependencias federales, 
        estatales, municipales, extranjeras y otras instituciones </t>
    </r>
    <r>
      <rPr>
        <vertAlign val="superscript"/>
        <sz val="9"/>
        <rFont val="Arial"/>
        <family val="2"/>
      </rPr>
      <t>9</t>
    </r>
  </si>
  <si>
    <r>
      <t xml:space="preserve">4.1   Recorridos realizados </t>
    </r>
    <r>
      <rPr>
        <vertAlign val="superscript"/>
        <sz val="9"/>
        <rFont val="Arial"/>
        <family val="2"/>
      </rPr>
      <t>10</t>
    </r>
  </si>
  <si>
    <t>1.1   Migrantes rescatados 1</t>
  </si>
  <si>
    <t>1.2   Migrantes lesionados o heridos 2</t>
  </si>
  <si>
    <t>1.3   Migrantes reportados como extraviados y localizados 3</t>
  </si>
  <si>
    <t>1.4   Asistencia social a migrantes 4</t>
  </si>
  <si>
    <t>1.6   Migrantes que recibieron orientación 5</t>
  </si>
  <si>
    <t>1.7   Migrantes repatriados atendidos 6</t>
  </si>
  <si>
    <t>2.1   Recorridos realizados 7</t>
  </si>
  <si>
    <t>2.2   Acciones conjuntas con dependencias federales, estatales, municipales y extranjeras 8</t>
  </si>
  <si>
    <r>
      <t xml:space="preserve">Beta Arriaga </t>
    </r>
    <r>
      <rPr>
        <vertAlign val="superscript"/>
        <sz val="9"/>
        <rFont val="Arial"/>
        <family val="2"/>
      </rPr>
      <t>11</t>
    </r>
  </si>
  <si>
    <r>
      <t xml:space="preserve">Beta Palenque </t>
    </r>
    <r>
      <rPr>
        <vertAlign val="superscript"/>
        <sz val="9"/>
        <rFont val="Arial"/>
        <family val="2"/>
      </rPr>
      <t>11</t>
    </r>
  </si>
  <si>
    <r>
      <t xml:space="preserve">Beta Tuxtla </t>
    </r>
    <r>
      <rPr>
        <vertAlign val="superscript"/>
        <sz val="9"/>
        <rFont val="Arial"/>
        <family val="2"/>
      </rPr>
      <t>11</t>
    </r>
  </si>
  <si>
    <r>
      <t xml:space="preserve">Beta Acuña </t>
    </r>
    <r>
      <rPr>
        <vertAlign val="superscript"/>
        <sz val="9"/>
        <rFont val="Arial"/>
        <family val="2"/>
      </rPr>
      <t>11</t>
    </r>
  </si>
  <si>
    <t>Entidad federativa/ punto de recepción</t>
  </si>
  <si>
    <r>
      <t>Beta Ojinaga</t>
    </r>
    <r>
      <rPr>
        <vertAlign val="superscript"/>
        <sz val="9"/>
        <rFont val="Arial"/>
        <family val="2"/>
      </rPr>
      <t>11</t>
    </r>
  </si>
  <si>
    <t>114 Enex:116 Mar</t>
  </si>
  <si>
    <t>117 Abrx:119 Jun</t>
  </si>
  <si>
    <t>120 Julx:122 Sep</t>
  </si>
  <si>
    <t>123 Octx:125 Dic</t>
  </si>
  <si>
    <t>114 Enex:125 Dic</t>
  </si>
  <si>
    <t>4° trimestre</t>
  </si>
  <si>
    <t>3° trimestre</t>
  </si>
  <si>
    <t>2° trimestre</t>
  </si>
  <si>
    <t>1° trimestre</t>
  </si>
  <si>
    <t>2 Total de Acciones de apoyo otorgadas a los migrantes:</t>
  </si>
  <si>
    <r>
      <t xml:space="preserve">2.5   Asistencia  legal a migrantes </t>
    </r>
    <r>
      <rPr>
        <vertAlign val="superscript"/>
        <sz val="9"/>
        <rFont val="Arial"/>
        <family val="2"/>
      </rPr>
      <t>6, 7</t>
    </r>
  </si>
  <si>
    <t>Cuadro para SOPOD (4c1,4c2,4c3)</t>
  </si>
  <si>
    <t>suma trimetral</t>
  </si>
  <si>
    <t>Fuente: Unidad de Política Migratoria, Registro e Identidad de Personas, SEGOB, con base en información registrada por la Dirección de Protección al Migrante (Grupos Beta) del INM.</t>
  </si>
  <si>
    <r>
      <t xml:space="preserve">Beta Ojinaga </t>
    </r>
    <r>
      <rPr>
        <vertAlign val="superscript"/>
        <sz val="9"/>
        <rFont val="Arial"/>
        <family val="2"/>
      </rPr>
      <t>11</t>
    </r>
  </si>
  <si>
    <t>diciembre 2021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</si>
  <si>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La información corresponde a las quejas canalizadas a los órganos fiscalizadores de los servidores públicos (federal o estatal), incluyendo los órganos protectores de derechos humanos, respecto de hechos no constitutivos de delito, de conformidad  al artículo 48 Fracción III de los </t>
    </r>
    <r>
      <rPr>
        <i/>
        <sz val="8"/>
        <rFont val="Arial"/>
        <family val="2"/>
      </rPr>
      <t>Lineamientos en materia de Protección a Migrantes del Instituto Nacional de Migración</t>
    </r>
    <r>
      <rPr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</si>
  <si>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La información corresponde a las denuncias canalizadas al Ministerio Público, respecto a la narrativa de hechos que pudieran ser constitutivos de delito, incluyendo a órganos protectores de los derechos humanos, de conformidad al artículo 48 Fracción III de los </t>
    </r>
    <r>
      <rPr>
        <i/>
        <sz val="8"/>
        <rFont val="Arial"/>
        <family val="2"/>
      </rPr>
      <t>Lineamientos en materia de Protección a Migrantes del Instituto Nacional de Migración</t>
    </r>
    <r>
      <rPr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</si>
  <si>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La información corresponde a las quejas canalizadas a los órganos fiscalizadores de los servidores públicos (federal o estatal), incluyendo los órganos protectores de derechos humanos, respecto de hechos no constitutivos de delito, de conformidad  al artículo 48 Fracción III de los</t>
    </r>
    <r>
      <rPr>
        <i/>
        <sz val="8"/>
        <rFont val="Arial"/>
        <family val="2"/>
      </rPr>
      <t xml:space="preserve"> Lineamientos en materia de Protección a Migrantes del Instituto Nacional de Migración</t>
    </r>
    <r>
      <rPr>
        <sz val="8"/>
        <rFont val="Arial"/>
        <family val="2"/>
      </rPr>
      <t>.</t>
    </r>
  </si>
  <si>
    <t>4.1.13 Acciones de protección a personas migrantes efectuadas por Grupo Beta, según entidad federativa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</si>
  <si>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Los Grupos Beta, son grupos de protección a personas en movilidad internacional en situación de vulnerabilidad, fueron creados en México en 1990 y realizan acciones de orientación y prevención; rescate y salvamento; asistencia social y humanitaria, así como de asesoría jurídica, independientemente de la nacionalidad o situación migratoria de las o los migrantes.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</si>
  <si>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por la Dirección de Protección al Migrante (Grupos Beta)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</si>
  <si>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Incluye a las y los migrantes que recibieron orientación acerca de los riesgos físicos a que se encuentran expuestos, así como de sus derechos humanos. La orientación brindada es de manera verbal, además se les pudo haber entregado una cartilla y/o tríptico con la información antes mencionada, sin importar su nacionalidad o situación migratoria.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</si>
  <si>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La asistencia social brindada a las y los migrantes incluye uno o más de los siguientes apoyos: alimentos, refugio, atención médica menor, traslados a centros hospitalarios para atención médica mayor, y/o asesoría en diversos trámites administrativos.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</si>
  <si>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Incluye a las y los migrantes lesionados o heridos y a los mutilados atendidos por los Grupos Beta de protección a migrantes.</t>
    </r>
  </si>
  <si>
    <r>
      <rPr>
        <vertAlign val="superscript"/>
        <sz val="8"/>
        <rFont val="Arial"/>
        <family val="2"/>
      </rPr>
      <t xml:space="preserve">4  </t>
    </r>
    <r>
      <rPr>
        <sz val="8"/>
        <rFont val="Arial"/>
        <family val="2"/>
      </rPr>
      <t xml:space="preserve">Incluye únicamente eventos de las y los migrantes reportados como extraviados y que fueron buscados y localizados por los Grupos Beta de protección a migrantes. El periodo de búsqueda es máximo de un mes, a partir de la fecha de reporte. Las cifras corresponden a las y los localizados durante el mes calendario. </t>
    </r>
  </si>
  <si>
    <r>
      <rPr>
        <vertAlign val="superscript"/>
        <sz val="8"/>
        <rFont val="Arial"/>
        <family val="2"/>
      </rPr>
      <t xml:space="preserve">5  </t>
    </r>
    <r>
      <rPr>
        <sz val="8"/>
        <rFont val="Arial"/>
        <family val="2"/>
      </rPr>
      <t>La cifra incluye a las y los migrantes mexicanos devueltos desde Estados Unidos, a los cuales se les brindó atención médica, social y/o jurídica. Cabe señalar que en algunos casos las y los migrantes no reciben asistencia social, por lo cual las cifras pueden variar con los que recibieron dicho apoyo.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</si>
  <si>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Incluye a las y los migrantes que fueron retirados de una situación o estado de riesgo independientemente del tipo de asistencia u orientación que se les brinda. El rescate pudo llevarse a cabo en cualquier escenario (río, desierto, vías de tren, túneles o áreas urbanas).</t>
    </r>
  </si>
  <si>
    <r>
      <rPr>
        <vertAlign val="superscript"/>
        <sz val="8"/>
        <rFont val="Arial"/>
        <family val="2"/>
      </rPr>
      <t xml:space="preserve">9 </t>
    </r>
    <r>
      <rPr>
        <sz val="8"/>
        <rFont val="Arial"/>
        <family val="2"/>
      </rPr>
      <t xml:space="preserve">Las acciones conjuntas entre los Grupos Beta y las diversas dependencias a favor de las y los migrantes que se dirigen hacia Estados Unidos incluyen las relacionadas a la asistencia médica y/o social y a la búsqueda de personas reportadas como extraviadas. 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</si>
  <si>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La información corresponde a los que se denominaba patrullajes, conceptualmente la información sigue haciendo referencia a los recorridos en campo realizados por los Grupos Beta para brindar orientación y apoyo a las y los migrantes.</t>
    </r>
  </si>
  <si>
    <r>
      <rPr>
        <vertAlign val="superscript"/>
        <sz val="8"/>
        <rFont val="Arial"/>
        <family val="2"/>
      </rPr>
      <t xml:space="preserve">5  </t>
    </r>
    <r>
      <rPr>
        <sz val="8"/>
        <rFont val="Arial"/>
        <family val="2"/>
      </rPr>
      <t>La cifra incluye a las y los migrantes mexicanos devueltos desde Estados Unidos, a los cuales se les brindó atención médica, social y/o jurídica. Cabe señalar que en algunos casos las y os migrantes no reciben asistencia social, por lo cual las cifras pueden variar con los que recibieron dicho apoyo.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</si>
  <si>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Incluye a las y los migrantes lesionados o heridos y a los mutilados atendidos por los Grupos Beta de protección a las y los migrantes.</t>
    </r>
  </si>
  <si>
    <r>
      <rPr>
        <vertAlign val="superscript"/>
        <sz val="8"/>
        <rFont val="Arial"/>
        <family val="2"/>
      </rPr>
      <t xml:space="preserve">4  </t>
    </r>
    <r>
      <rPr>
        <sz val="8"/>
        <rFont val="Arial"/>
        <family val="2"/>
      </rPr>
      <t xml:space="preserve">Incluye únicamente eventos de las y los migrantes reportados como extraviados y que fueron buscados y localizados por los Grupos Beta de protección a migrantes. El periodo de búsqueda es máximo de un mes, a partir de la fecha de reporte. Las cifras corresponden a los localizados durante el mes calendario. </t>
    </r>
  </si>
  <si>
    <r>
      <rPr>
        <vertAlign val="superscript"/>
        <sz val="8"/>
        <rFont val="Arial"/>
        <family val="2"/>
      </rPr>
      <t xml:space="preserve">5  </t>
    </r>
    <r>
      <rPr>
        <sz val="8"/>
        <rFont val="Arial"/>
        <family val="2"/>
      </rPr>
      <t>La cifra incluye a las y los migrantes mexicanos devueltos desde Estados Unidos, a los cuales se les brindó atención médica, social y/o jurídica. Cabe señalar que en algunos casos los migrantes no reciben asistencia social, por lo cual las cifras pueden variar con los que recibieron dicho apoyo.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</si>
  <si>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Incluye a las y los migrantes que fueron retirados de una situación o estado de riesgo independientemente del tipo de asistencia u orientación que se le brinda. El rescate pudo llevarse a cabo en cualquier escenario (río, desierto, vías de tren, túneles o áreas urbanas).</t>
    </r>
  </si>
  <si>
    <t>Orientación  y Acciones de apoyo otorgadas  a personas migrantes efectuadas por los Grupos Beta, por trimestre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</si>
</sst>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_-;\-* #\ ##0_-;_-* &quot;-&quot;_-;_-@_-"/>
    <numFmt numFmtId="165" formatCode="#,##0\ "/>
    <numFmt numFmtId="166" formatCode="_-* #\ ##0\ \ _-;\-* #\ ##0\ \ _-;_-* &quot;-  &quot;_-;_-@\ \ _-"/>
    <numFmt numFmtId="167" formatCode="#\ ##0\ \ \ \ \ \ ;\-\ \ \ ;_-* &quot;-      &quot;_-;_-@\ \ \ \ \ \ _-"/>
    <numFmt numFmtId="168" formatCode="#\ ##0\ \ ;\-\ \ \ ;_-* &quot;-  &quot;_-;_-@\ \ _-"/>
    <numFmt numFmtId="169" formatCode="_-#\ ##0_-;\-#\ ##0_-;_-&quot;-&quot;_-;_-@_-"/>
    <numFmt numFmtId="170" formatCode="_-#\ ##0\ \ \ \ \ _-;\-#\ ##0\ \ \ \ \ _-;_-&quot;-     &quot;_-;_-@\ \ \ \ \ _-"/>
    <numFmt numFmtId="171" formatCode="_-#\ ##0\ _-;\-#\ ##0\ _-;_-&quot;- &quot;_-;_-@\ _-"/>
    <numFmt numFmtId="172" formatCode="#\ ##0;\-\ \ \ ;_-* &quot;-&quot;_-;_-@_-"/>
    <numFmt numFmtId="173" formatCode="#\ ##0;\-#\ ##0_-;_-&quot;-&quot;_-;_-@_-"/>
    <numFmt numFmtId="174" formatCode="#\ ##0;\-;_-\ &quot;- &quot;_-;_-@_-\ "/>
    <numFmt numFmtId="175" formatCode="#\ ##0;\-;_-\ &quot;-&quot;_-;_-@_-\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9"/>
      <name val="Arial"/>
      <family val="2"/>
    </font>
    <font>
      <i/>
      <sz val="8"/>
      <name val="Arial"/>
      <family val="2"/>
    </font>
    <font>
      <b/>
      <sz val="9"/>
      <color indexed="30"/>
      <name val="Arial"/>
      <family val="2"/>
    </font>
    <font>
      <b/>
      <sz val="9"/>
      <color indexed="62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  <font>
      <sz val="8"/>
      <color indexed="22"/>
      <name val="Arial"/>
      <family val="2"/>
    </font>
    <font>
      <sz val="9"/>
      <color indexed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color rgb="FF0070C0"/>
      <name val="Arial"/>
      <family val="2"/>
    </font>
    <font>
      <b/>
      <sz val="9"/>
      <color theme="3" tint="0.39998000860214233"/>
      <name val="Arial"/>
      <family val="2"/>
    </font>
    <font>
      <sz val="8"/>
      <color theme="0" tint="-0.1499900072813034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/>
    </border>
    <border>
      <left style="thin"/>
      <right style="thin"/>
      <top/>
      <bottom style="thin">
        <color theme="0" tint="-0.149959996342659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>
        <color theme="0" tint="-0.149959996342659"/>
      </top>
      <bottom/>
    </border>
    <border>
      <left style="thin"/>
      <right/>
      <top/>
      <bottom style="thin">
        <color theme="0" tint="-0.149959996342659"/>
      </bottom>
    </border>
  </borders>
  <cellStyleXfs count="3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51">
    <xf numFmtId="0" fontId="0" fillId="0" borderId="0" xfId="0" applyFont="1" applyAlignment="1">
      <alignment/>
    </xf>
    <xf numFmtId="0" fontId="3" fillId="0" borderId="0" xfId="295" applyFont="1" applyFill="1" applyAlignment="1">
      <alignment horizontal="left" vertical="center"/>
      <protection/>
    </xf>
    <xf numFmtId="0" fontId="62" fillId="0" borderId="0" xfId="234" applyFont="1">
      <alignment/>
      <protection/>
    </xf>
    <xf numFmtId="0" fontId="4" fillId="0" borderId="0" xfId="234" applyFont="1" applyAlignment="1">
      <alignment vertical="center"/>
      <protection/>
    </xf>
    <xf numFmtId="0" fontId="63" fillId="0" borderId="0" xfId="234" applyFont="1">
      <alignment/>
      <protection/>
    </xf>
    <xf numFmtId="0" fontId="62" fillId="0" borderId="0" xfId="234" applyFont="1" applyFill="1">
      <alignment/>
      <protection/>
    </xf>
    <xf numFmtId="0" fontId="4" fillId="0" borderId="0" xfId="234" applyFont="1">
      <alignment/>
      <protection/>
    </xf>
    <xf numFmtId="0" fontId="6" fillId="0" borderId="0" xfId="234" applyFont="1" applyAlignment="1">
      <alignment vertical="center"/>
      <protection/>
    </xf>
    <xf numFmtId="17" fontId="3" fillId="0" borderId="0" xfId="234" applyNumberFormat="1" applyFont="1" applyBorder="1" applyAlignment="1">
      <alignment horizontal="center" vertical="center" wrapText="1"/>
      <protection/>
    </xf>
    <xf numFmtId="0" fontId="4" fillId="0" borderId="0" xfId="234" applyFont="1" applyAlignment="1">
      <alignment horizontal="center" vertical="center" wrapText="1"/>
      <protection/>
    </xf>
    <xf numFmtId="0" fontId="4" fillId="0" borderId="0" xfId="234" applyFont="1" applyFill="1" applyAlignment="1">
      <alignment vertical="center"/>
      <protection/>
    </xf>
    <xf numFmtId="0" fontId="4" fillId="0" borderId="10" xfId="234" applyFont="1" applyFill="1" applyBorder="1" applyAlignment="1">
      <alignment horizontal="center" vertical="center" wrapText="1"/>
      <protection/>
    </xf>
    <xf numFmtId="0" fontId="3" fillId="0" borderId="0" xfId="234" applyFont="1" applyFill="1" applyBorder="1" applyAlignment="1">
      <alignment horizontal="right" vertical="center" textRotation="90"/>
      <protection/>
    </xf>
    <xf numFmtId="0" fontId="3" fillId="0" borderId="0" xfId="234" applyFont="1" applyFill="1" applyBorder="1" applyAlignment="1">
      <alignment horizontal="right" vertical="center" textRotation="90" wrapText="1"/>
      <protection/>
    </xf>
    <xf numFmtId="0" fontId="3" fillId="0" borderId="11" xfId="234" applyFont="1" applyFill="1" applyBorder="1" applyAlignment="1">
      <alignment horizontal="center" vertical="center"/>
      <protection/>
    </xf>
    <xf numFmtId="0" fontId="4" fillId="0" borderId="10" xfId="234" applyFont="1" applyBorder="1" applyAlignment="1">
      <alignment horizontal="left" vertical="center" indent="2"/>
      <protection/>
    </xf>
    <xf numFmtId="165" fontId="4" fillId="0" borderId="0" xfId="234" applyNumberFormat="1" applyFont="1" applyAlignment="1">
      <alignment vertical="center"/>
      <protection/>
    </xf>
    <xf numFmtId="0" fontId="4" fillId="0" borderId="12" xfId="234" applyFont="1" applyBorder="1" applyAlignment="1">
      <alignment vertical="center"/>
      <protection/>
    </xf>
    <xf numFmtId="165" fontId="4" fillId="0" borderId="13" xfId="234" applyNumberFormat="1" applyFont="1" applyBorder="1" applyAlignment="1">
      <alignment horizontal="right" vertical="center"/>
      <protection/>
    </xf>
    <xf numFmtId="165" fontId="3" fillId="0" borderId="14" xfId="234" applyNumberFormat="1" applyFont="1" applyBorder="1" applyAlignment="1">
      <alignment horizontal="right" vertical="center"/>
      <protection/>
    </xf>
    <xf numFmtId="0" fontId="4" fillId="0" borderId="0" xfId="234" applyFont="1" applyBorder="1" applyAlignment="1">
      <alignment vertical="center"/>
      <protection/>
    </xf>
    <xf numFmtId="165" fontId="4" fillId="0" borderId="0" xfId="234" applyNumberFormat="1" applyFont="1" applyBorder="1" applyAlignment="1">
      <alignment horizontal="right" vertical="center"/>
      <protection/>
    </xf>
    <xf numFmtId="165" fontId="3" fillId="0" borderId="0" xfId="234" applyNumberFormat="1" applyFont="1" applyBorder="1" applyAlignment="1">
      <alignment horizontal="right" vertical="center"/>
      <protection/>
    </xf>
    <xf numFmtId="0" fontId="4" fillId="0" borderId="0" xfId="234" applyFont="1" applyFill="1" applyBorder="1" applyAlignment="1">
      <alignment vertical="center"/>
      <protection/>
    </xf>
    <xf numFmtId="0" fontId="64" fillId="0" borderId="0" xfId="0" applyFont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4" fillId="0" borderId="0" xfId="234" applyNumberFormat="1" applyFont="1" applyAlignment="1">
      <alignment vertical="center"/>
      <protection/>
    </xf>
    <xf numFmtId="0" fontId="4" fillId="0" borderId="10" xfId="234" applyFont="1" applyBorder="1" applyAlignment="1">
      <alignment horizontal="left" vertical="center" wrapText="1" indent="2"/>
      <protection/>
    </xf>
    <xf numFmtId="164" fontId="62" fillId="0" borderId="0" xfId="0" applyNumberFormat="1" applyFont="1" applyAlignment="1">
      <alignment/>
    </xf>
    <xf numFmtId="0" fontId="3" fillId="0" borderId="10" xfId="234" applyFont="1" applyFill="1" applyBorder="1" applyAlignment="1">
      <alignment horizontal="left" vertical="center" indent="1"/>
      <protection/>
    </xf>
    <xf numFmtId="164" fontId="66" fillId="0" borderId="0" xfId="0" applyNumberFormat="1" applyFont="1" applyFill="1" applyBorder="1" applyAlignment="1">
      <alignment/>
    </xf>
    <xf numFmtId="164" fontId="66" fillId="0" borderId="11" xfId="0" applyNumberFormat="1" applyFont="1" applyFill="1" applyBorder="1" applyAlignment="1">
      <alignment/>
    </xf>
    <xf numFmtId="17" fontId="5" fillId="0" borderId="0" xfId="234" applyNumberFormat="1" applyFont="1" applyAlignment="1" quotePrefix="1">
      <alignment horizontal="center" vertical="center" wrapText="1"/>
      <protection/>
    </xf>
    <xf numFmtId="0" fontId="66" fillId="0" borderId="10" xfId="0" applyFont="1" applyFill="1" applyBorder="1" applyAlignment="1">
      <alignment horizontal="left" vertical="center" indent="1"/>
    </xf>
    <xf numFmtId="164" fontId="66" fillId="0" borderId="11" xfId="0" applyNumberFormat="1" applyFont="1" applyFill="1" applyBorder="1" applyAlignment="1">
      <alignment/>
    </xf>
    <xf numFmtId="0" fontId="64" fillId="0" borderId="0" xfId="0" applyFont="1" applyBorder="1" applyAlignment="1">
      <alignment/>
    </xf>
    <xf numFmtId="0" fontId="62" fillId="0" borderId="0" xfId="234" applyFont="1" applyBorder="1">
      <alignment/>
      <protection/>
    </xf>
    <xf numFmtId="0" fontId="63" fillId="0" borderId="0" xfId="234" applyFont="1" applyBorder="1">
      <alignment/>
      <protection/>
    </xf>
    <xf numFmtId="0" fontId="62" fillId="0" borderId="0" xfId="234" applyFont="1" applyFill="1" applyBorder="1">
      <alignment/>
      <protection/>
    </xf>
    <xf numFmtId="0" fontId="4" fillId="0" borderId="0" xfId="295" applyFont="1" applyFill="1" applyBorder="1" applyAlignment="1">
      <alignment vertical="center"/>
      <protection/>
    </xf>
    <xf numFmtId="0" fontId="4" fillId="0" borderId="10" xfId="234" applyFont="1" applyBorder="1" applyAlignment="1">
      <alignment horizontal="left" vertical="top" indent="2"/>
      <protection/>
    </xf>
    <xf numFmtId="169" fontId="4" fillId="0" borderId="0" xfId="234" applyNumberFormat="1" applyFont="1" applyBorder="1" applyAlignment="1">
      <alignment horizontal="right" vertical="center"/>
      <protection/>
    </xf>
    <xf numFmtId="164" fontId="66" fillId="0" borderId="0" xfId="0" applyNumberFormat="1" applyFont="1" applyFill="1" applyBorder="1" applyAlignment="1">
      <alignment horizontal="right" vertical="center"/>
    </xf>
    <xf numFmtId="0" fontId="62" fillId="0" borderId="0" xfId="0" applyFont="1" applyBorder="1" applyAlignment="1">
      <alignment/>
    </xf>
    <xf numFmtId="0" fontId="6" fillId="0" borderId="0" xfId="234" applyFont="1" applyAlignment="1">
      <alignment horizontal="center" vertical="center" wrapText="1"/>
      <protection/>
    </xf>
    <xf numFmtId="164" fontId="3" fillId="33" borderId="11" xfId="234" applyNumberFormat="1" applyFont="1" applyFill="1" applyBorder="1" applyAlignment="1">
      <alignment horizontal="right"/>
      <protection/>
    </xf>
    <xf numFmtId="164" fontId="3" fillId="33" borderId="11" xfId="234" applyNumberFormat="1" applyFont="1" applyFill="1" applyBorder="1" applyAlignment="1">
      <alignment horizontal="right" vertical="center"/>
      <protection/>
    </xf>
    <xf numFmtId="0" fontId="4" fillId="34" borderId="15" xfId="234" applyFont="1" applyFill="1" applyBorder="1" applyAlignment="1">
      <alignment horizontal="center" vertical="center"/>
      <protection/>
    </xf>
    <xf numFmtId="0" fontId="4" fillId="34" borderId="0" xfId="234" applyFont="1" applyFill="1" applyBorder="1" applyAlignment="1">
      <alignment horizontal="center" textRotation="90"/>
      <protection/>
    </xf>
    <xf numFmtId="0" fontId="4" fillId="34" borderId="16" xfId="234" applyFont="1" applyFill="1" applyBorder="1" applyAlignment="1">
      <alignment horizontal="center" textRotation="90"/>
      <protection/>
    </xf>
    <xf numFmtId="0" fontId="4" fillId="34" borderId="17" xfId="234" applyFont="1" applyFill="1" applyBorder="1" applyAlignment="1">
      <alignment horizontal="center" textRotation="90"/>
      <protection/>
    </xf>
    <xf numFmtId="0" fontId="4" fillId="34" borderId="15" xfId="234" applyFont="1" applyFill="1" applyBorder="1" applyAlignment="1">
      <alignment horizontal="center" textRotation="90"/>
      <protection/>
    </xf>
    <xf numFmtId="0" fontId="4" fillId="34" borderId="0" xfId="234" applyFont="1" applyFill="1" applyBorder="1" applyAlignment="1">
      <alignment horizontal="center" textRotation="90" wrapText="1"/>
      <protection/>
    </xf>
    <xf numFmtId="0" fontId="4" fillId="34" borderId="16" xfId="234" applyFont="1" applyFill="1" applyBorder="1" applyAlignment="1">
      <alignment horizontal="center" textRotation="90" wrapText="1"/>
      <protection/>
    </xf>
    <xf numFmtId="0" fontId="4" fillId="34" borderId="15" xfId="234" applyFont="1" applyFill="1" applyBorder="1" applyAlignment="1">
      <alignment horizontal="center" textRotation="90" wrapText="1"/>
      <protection/>
    </xf>
    <xf numFmtId="0" fontId="4" fillId="34" borderId="17" xfId="234" applyFont="1" applyFill="1" applyBorder="1" applyAlignment="1">
      <alignment horizontal="center" textRotation="90" wrapText="1"/>
      <protection/>
    </xf>
    <xf numFmtId="0" fontId="4" fillId="34" borderId="18" xfId="234" applyFont="1" applyFill="1" applyBorder="1" applyAlignment="1">
      <alignment horizontal="center" textRotation="90"/>
      <protection/>
    </xf>
    <xf numFmtId="0" fontId="4" fillId="34" borderId="19" xfId="234" applyFont="1" applyFill="1" applyBorder="1" applyAlignment="1">
      <alignment horizontal="center" textRotation="90" wrapText="1"/>
      <protection/>
    </xf>
    <xf numFmtId="0" fontId="4" fillId="34" borderId="20" xfId="234" applyFont="1" applyFill="1" applyBorder="1" applyAlignment="1">
      <alignment horizontal="center" vertical="center" wrapText="1"/>
      <protection/>
    </xf>
    <xf numFmtId="0" fontId="3" fillId="34" borderId="21" xfId="234" applyFont="1" applyFill="1" applyBorder="1" applyAlignment="1">
      <alignment horizontal="right" vertical="center" textRotation="90"/>
      <protection/>
    </xf>
    <xf numFmtId="0" fontId="3" fillId="34" borderId="22" xfId="234" applyFont="1" applyFill="1" applyBorder="1" applyAlignment="1">
      <alignment horizontal="right" vertical="center" textRotation="90"/>
      <protection/>
    </xf>
    <xf numFmtId="0" fontId="3" fillId="34" borderId="23" xfId="234" applyFont="1" applyFill="1" applyBorder="1" applyAlignment="1">
      <alignment horizontal="right" vertical="center" textRotation="90"/>
      <protection/>
    </xf>
    <xf numFmtId="0" fontId="3" fillId="34" borderId="21" xfId="234" applyFont="1" applyFill="1" applyBorder="1" applyAlignment="1">
      <alignment horizontal="right" vertical="center" textRotation="90" wrapText="1"/>
      <protection/>
    </xf>
    <xf numFmtId="0" fontId="3" fillId="34" borderId="22" xfId="234" applyFont="1" applyFill="1" applyBorder="1" applyAlignment="1">
      <alignment horizontal="right" vertical="center" textRotation="90" wrapText="1"/>
      <protection/>
    </xf>
    <xf numFmtId="0" fontId="3" fillId="34" borderId="23" xfId="234" applyFont="1" applyFill="1" applyBorder="1" applyAlignment="1">
      <alignment horizontal="right" vertical="center" textRotation="90" wrapText="1"/>
      <protection/>
    </xf>
    <xf numFmtId="0" fontId="3" fillId="34" borderId="24" xfId="234" applyFont="1" applyFill="1" applyBorder="1" applyAlignment="1">
      <alignment horizontal="center" vertical="center"/>
      <protection/>
    </xf>
    <xf numFmtId="164" fontId="3" fillId="34" borderId="11" xfId="234" applyNumberFormat="1" applyFont="1" applyFill="1" applyBorder="1" applyAlignment="1">
      <alignment horizontal="right"/>
      <protection/>
    </xf>
    <xf numFmtId="0" fontId="4" fillId="34" borderId="25" xfId="234" applyFont="1" applyFill="1" applyBorder="1" applyAlignment="1">
      <alignment horizontal="left" vertical="center" wrapText="1" indent="1"/>
      <protection/>
    </xf>
    <xf numFmtId="0" fontId="62" fillId="34" borderId="26" xfId="0" applyFont="1" applyFill="1" applyBorder="1" applyAlignment="1">
      <alignment horizontal="center" vertical="center"/>
    </xf>
    <xf numFmtId="0" fontId="4" fillId="34" borderId="27" xfId="234" applyFont="1" applyFill="1" applyBorder="1" applyAlignment="1">
      <alignment horizontal="center" textRotation="90" wrapText="1"/>
      <protection/>
    </xf>
    <xf numFmtId="0" fontId="4" fillId="34" borderId="28" xfId="234" applyFont="1" applyFill="1" applyBorder="1" applyAlignment="1">
      <alignment horizontal="center" textRotation="90" wrapText="1"/>
      <protection/>
    </xf>
    <xf numFmtId="0" fontId="4" fillId="34" borderId="29" xfId="234" applyFont="1" applyFill="1" applyBorder="1" applyAlignment="1">
      <alignment horizontal="center" textRotation="90" wrapText="1"/>
      <protection/>
    </xf>
    <xf numFmtId="169" fontId="4" fillId="0" borderId="11" xfId="234" applyNumberFormat="1" applyFont="1" applyBorder="1" applyAlignment="1">
      <alignment horizontal="right" vertical="center"/>
      <protection/>
    </xf>
    <xf numFmtId="0" fontId="62" fillId="0" borderId="30" xfId="0" applyFont="1" applyBorder="1" applyAlignment="1">
      <alignment/>
    </xf>
    <xf numFmtId="0" fontId="62" fillId="0" borderId="31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0" xfId="0" applyFont="1" applyBorder="1" applyAlignment="1">
      <alignment horizontal="left" indent="1"/>
    </xf>
    <xf numFmtId="0" fontId="62" fillId="0" borderId="10" xfId="0" applyFont="1" applyBorder="1" applyAlignment="1">
      <alignment horizontal="left" indent="2"/>
    </xf>
    <xf numFmtId="0" fontId="62" fillId="0" borderId="21" xfId="0" applyFont="1" applyBorder="1" applyAlignment="1">
      <alignment textRotation="90"/>
    </xf>
    <xf numFmtId="0" fontId="62" fillId="0" borderId="32" xfId="0" applyFont="1" applyBorder="1" applyAlignment="1">
      <alignment vertical="center"/>
    </xf>
    <xf numFmtId="0" fontId="66" fillId="33" borderId="10" xfId="0" applyFont="1" applyFill="1" applyBorder="1" applyAlignment="1">
      <alignment horizontal="left" indent="1"/>
    </xf>
    <xf numFmtId="169" fontId="3" fillId="33" borderId="0" xfId="234" applyNumberFormat="1" applyFont="1" applyFill="1" applyBorder="1" applyAlignment="1">
      <alignment horizontal="right" vertical="center"/>
      <protection/>
    </xf>
    <xf numFmtId="169" fontId="3" fillId="33" borderId="11" xfId="234" applyNumberFormat="1" applyFont="1" applyFill="1" applyBorder="1" applyAlignment="1">
      <alignment horizontal="right" vertical="center"/>
      <protection/>
    </xf>
    <xf numFmtId="169" fontId="3" fillId="35" borderId="0" xfId="234" applyNumberFormat="1" applyFont="1" applyFill="1" applyBorder="1" applyAlignment="1">
      <alignment horizontal="right" vertical="center"/>
      <protection/>
    </xf>
    <xf numFmtId="0" fontId="6" fillId="0" borderId="0" xfId="234" applyFont="1" applyAlignment="1">
      <alignment horizontal="center" vertical="center" wrapText="1"/>
      <protection/>
    </xf>
    <xf numFmtId="0" fontId="67" fillId="0" borderId="0" xfId="234" applyFont="1" applyBorder="1">
      <alignment/>
      <protection/>
    </xf>
    <xf numFmtId="0" fontId="3" fillId="0" borderId="0" xfId="295" applyFont="1" applyFill="1" applyBorder="1" applyAlignment="1">
      <alignment horizontal="center" vertical="center"/>
      <protection/>
    </xf>
    <xf numFmtId="0" fontId="3" fillId="0" borderId="0" xfId="295" applyFont="1" applyFill="1" applyBorder="1" applyAlignment="1">
      <alignment horizontal="right" vertical="center" indent="2"/>
      <protection/>
    </xf>
    <xf numFmtId="0" fontId="4" fillId="0" borderId="0" xfId="295" applyFont="1" applyAlignment="1">
      <alignment vertical="center"/>
      <protection/>
    </xf>
    <xf numFmtId="0" fontId="6" fillId="0" borderId="0" xfId="295" applyFont="1" applyFill="1" applyBorder="1" applyAlignment="1">
      <alignment vertical="center"/>
      <protection/>
    </xf>
    <xf numFmtId="0" fontId="5" fillId="0" borderId="0" xfId="234" applyFont="1" applyBorder="1" applyAlignment="1">
      <alignment horizontal="center" vertical="center" wrapText="1"/>
      <protection/>
    </xf>
    <xf numFmtId="0" fontId="4" fillId="0" borderId="0" xfId="234" applyFont="1" applyAlignment="1">
      <alignment horizontal="right" vertical="center" wrapText="1" indent="2"/>
      <protection/>
    </xf>
    <xf numFmtId="0" fontId="6" fillId="0" borderId="0" xfId="295" applyFont="1" applyFill="1" applyAlignment="1">
      <alignment vertical="center"/>
      <protection/>
    </xf>
    <xf numFmtId="0" fontId="3" fillId="0" borderId="0" xfId="295" applyFont="1" applyFill="1" applyAlignment="1">
      <alignment horizontal="centerContinuous" vertical="center"/>
      <protection/>
    </xf>
    <xf numFmtId="0" fontId="4" fillId="0" borderId="0" xfId="295" applyFont="1" applyFill="1" applyAlignment="1">
      <alignment horizontal="right" vertical="center" indent="2"/>
      <protection/>
    </xf>
    <xf numFmtId="0" fontId="4" fillId="0" borderId="0" xfId="295" applyFont="1" applyFill="1" applyAlignment="1">
      <alignment horizontal="centerContinuous" vertical="center"/>
      <protection/>
    </xf>
    <xf numFmtId="0" fontId="4" fillId="0" borderId="0" xfId="295" applyFont="1" applyFill="1" applyAlignment="1">
      <alignment vertical="center"/>
      <protection/>
    </xf>
    <xf numFmtId="0" fontId="4" fillId="34" borderId="26" xfId="234" applyFont="1" applyFill="1" applyBorder="1" applyAlignment="1">
      <alignment horizontal="center" vertical="center"/>
      <protection/>
    </xf>
    <xf numFmtId="0" fontId="4" fillId="34" borderId="33" xfId="234" applyFont="1" applyFill="1" applyBorder="1" applyAlignment="1">
      <alignment horizontal="center" vertical="center"/>
      <protection/>
    </xf>
    <xf numFmtId="0" fontId="20" fillId="0" borderId="10" xfId="234" applyFont="1" applyFill="1" applyBorder="1" applyAlignment="1">
      <alignment horizontal="left" vertical="center"/>
      <protection/>
    </xf>
    <xf numFmtId="0" fontId="20" fillId="0" borderId="0" xfId="234" applyFont="1" applyFill="1" applyBorder="1" applyAlignment="1">
      <alignment horizontal="right" vertical="center" indent="2"/>
      <protection/>
    </xf>
    <xf numFmtId="0" fontId="20" fillId="0" borderId="0" xfId="234" applyFont="1" applyFill="1" applyBorder="1" applyAlignment="1">
      <alignment horizontal="center" vertical="center"/>
      <protection/>
    </xf>
    <xf numFmtId="0" fontId="20" fillId="0" borderId="11" xfId="234" applyFont="1" applyFill="1" applyBorder="1" applyAlignment="1">
      <alignment horizontal="right" vertical="center" indent="2"/>
      <protection/>
    </xf>
    <xf numFmtId="0" fontId="3" fillId="36" borderId="10" xfId="234" applyFont="1" applyFill="1" applyBorder="1" applyAlignment="1">
      <alignment horizontal="left" vertical="center" indent="1"/>
      <protection/>
    </xf>
    <xf numFmtId="174" fontId="3" fillId="36" borderId="0" xfId="295" applyNumberFormat="1" applyFont="1" applyFill="1" applyBorder="1" applyAlignment="1">
      <alignment horizontal="right" vertical="center"/>
      <protection/>
    </xf>
    <xf numFmtId="174" fontId="3" fillId="36" borderId="0" xfId="295" applyNumberFormat="1" applyFont="1" applyFill="1" applyBorder="1" applyAlignment="1">
      <alignment horizontal="right" vertical="center" wrapText="1"/>
      <protection/>
    </xf>
    <xf numFmtId="174" fontId="3" fillId="36" borderId="11" xfId="295" applyNumberFormat="1" applyFont="1" applyFill="1" applyBorder="1" applyAlignment="1">
      <alignment horizontal="right" vertical="center" wrapText="1" indent="1"/>
      <protection/>
    </xf>
    <xf numFmtId="0" fontId="20" fillId="0" borderId="10" xfId="234" applyFont="1" applyFill="1" applyBorder="1" applyAlignment="1">
      <alignment horizontal="left" vertical="center" indent="2"/>
      <protection/>
    </xf>
    <xf numFmtId="174" fontId="20" fillId="0" borderId="0" xfId="234" applyNumberFormat="1" applyFont="1" applyFill="1" applyBorder="1" applyAlignment="1">
      <alignment horizontal="right" vertical="center"/>
      <protection/>
    </xf>
    <xf numFmtId="174" fontId="20" fillId="0" borderId="0" xfId="234" applyNumberFormat="1" applyFont="1" applyFill="1" applyBorder="1" applyAlignment="1">
      <alignment horizontal="right" vertical="center" wrapText="1"/>
      <protection/>
    </xf>
    <xf numFmtId="174" fontId="20" fillId="0" borderId="11" xfId="234" applyNumberFormat="1" applyFont="1" applyFill="1" applyBorder="1" applyAlignment="1">
      <alignment horizontal="right" vertical="center" wrapText="1" indent="1"/>
      <protection/>
    </xf>
    <xf numFmtId="175" fontId="4" fillId="0" borderId="0" xfId="295" applyNumberFormat="1" applyFont="1" applyFill="1" applyBorder="1" applyAlignment="1" quotePrefix="1">
      <alignment horizontal="right" vertical="center" wrapText="1"/>
      <protection/>
    </xf>
    <xf numFmtId="174" fontId="4" fillId="0" borderId="0" xfId="295" applyNumberFormat="1" applyFont="1" applyFill="1" applyBorder="1" applyAlignment="1">
      <alignment horizontal="right" vertical="center" wrapText="1"/>
      <protection/>
    </xf>
    <xf numFmtId="174" fontId="3" fillId="34" borderId="11" xfId="295" applyNumberFormat="1" applyFont="1" applyFill="1" applyBorder="1" applyAlignment="1">
      <alignment horizontal="right" vertical="center" wrapText="1" indent="1"/>
      <protection/>
    </xf>
    <xf numFmtId="0" fontId="4" fillId="0" borderId="12" xfId="234" applyFont="1" applyFill="1" applyBorder="1" applyAlignment="1">
      <alignment vertical="center"/>
      <protection/>
    </xf>
    <xf numFmtId="3" fontId="4" fillId="0" borderId="13" xfId="234" applyNumberFormat="1" applyFont="1" applyFill="1" applyBorder="1" applyAlignment="1">
      <alignment horizontal="right" vertical="center" indent="2"/>
      <protection/>
    </xf>
    <xf numFmtId="3" fontId="4" fillId="0" borderId="13" xfId="234" applyNumberFormat="1" applyFont="1" applyFill="1" applyBorder="1" applyAlignment="1">
      <alignment horizontal="right" vertical="center"/>
      <protection/>
    </xf>
    <xf numFmtId="3" fontId="4" fillId="0" borderId="14" xfId="234" applyNumberFormat="1" applyFont="1" applyFill="1" applyBorder="1" applyAlignment="1">
      <alignment horizontal="right" vertical="center" indent="2"/>
      <protection/>
    </xf>
    <xf numFmtId="3" fontId="4" fillId="0" borderId="0" xfId="234" applyNumberFormat="1" applyFont="1" applyFill="1" applyBorder="1" applyAlignment="1">
      <alignment horizontal="right" vertical="center" indent="2"/>
      <protection/>
    </xf>
    <xf numFmtId="3" fontId="4" fillId="0" borderId="0" xfId="234" applyNumberFormat="1" applyFont="1" applyFill="1" applyBorder="1" applyAlignment="1">
      <alignment horizontal="right" vertical="center"/>
      <protection/>
    </xf>
    <xf numFmtId="0" fontId="3" fillId="0" borderId="0" xfId="234" applyFont="1" applyBorder="1" applyAlignment="1">
      <alignment horizontal="left" vertical="center" wrapText="1"/>
      <protection/>
    </xf>
    <xf numFmtId="0" fontId="3" fillId="0" borderId="0" xfId="234" applyFont="1" applyBorder="1" applyAlignment="1">
      <alignment horizontal="right" vertical="center" wrapText="1" indent="2"/>
      <protection/>
    </xf>
    <xf numFmtId="0" fontId="4" fillId="0" borderId="0" xfId="295" applyFont="1" applyBorder="1" applyAlignment="1">
      <alignment vertical="center"/>
      <protection/>
    </xf>
    <xf numFmtId="0" fontId="4" fillId="0" borderId="0" xfId="295" applyFont="1" applyBorder="1" applyAlignment="1">
      <alignment horizontal="right" vertical="center" indent="2"/>
      <protection/>
    </xf>
    <xf numFmtId="0" fontId="18" fillId="0" borderId="0" xfId="142" applyFont="1" applyFill="1" applyBorder="1" applyAlignment="1">
      <alignment horizontal="right" vertical="center" wrapText="1" indent="2"/>
      <protection/>
    </xf>
    <xf numFmtId="0" fontId="4" fillId="0" borderId="0" xfId="295" applyFont="1" applyAlignment="1">
      <alignment horizontal="right" vertical="center" indent="2"/>
      <protection/>
    </xf>
    <xf numFmtId="0" fontId="4" fillId="34" borderId="34" xfId="234" applyFont="1" applyFill="1" applyBorder="1" applyAlignment="1">
      <alignment horizontal="center" vertical="center"/>
      <protection/>
    </xf>
    <xf numFmtId="0" fontId="4" fillId="0" borderId="10" xfId="234" applyFont="1" applyBorder="1" applyAlignment="1">
      <alignment vertical="center"/>
      <protection/>
    </xf>
    <xf numFmtId="0" fontId="4" fillId="0" borderId="11" xfId="234" applyFont="1" applyBorder="1" applyAlignment="1">
      <alignment vertical="center"/>
      <protection/>
    </xf>
    <xf numFmtId="0" fontId="7" fillId="0" borderId="0" xfId="295" applyFont="1" applyFill="1" applyAlignment="1">
      <alignment vertical="top"/>
      <protection/>
    </xf>
    <xf numFmtId="0" fontId="7" fillId="0" borderId="0" xfId="295" applyFont="1" applyFill="1" applyAlignment="1">
      <alignment vertical="top" wrapText="1"/>
      <protection/>
    </xf>
    <xf numFmtId="173" fontId="4" fillId="0" borderId="0" xfId="234" applyNumberFormat="1" applyFont="1" applyAlignment="1">
      <alignment vertical="center"/>
      <protection/>
    </xf>
    <xf numFmtId="165" fontId="4" fillId="0" borderId="0" xfId="234" applyNumberFormat="1" applyFont="1" applyFill="1" applyAlignment="1">
      <alignment vertical="center"/>
      <protection/>
    </xf>
    <xf numFmtId="165" fontId="4" fillId="0" borderId="0" xfId="234" applyNumberFormat="1" applyFont="1" applyBorder="1" applyAlignment="1">
      <alignment vertical="center"/>
      <protection/>
    </xf>
    <xf numFmtId="0" fontId="4" fillId="0" borderId="35" xfId="234" applyFont="1" applyBorder="1" applyAlignment="1">
      <alignment vertical="center"/>
      <protection/>
    </xf>
    <xf numFmtId="0" fontId="4" fillId="0" borderId="18" xfId="234" applyFont="1" applyBorder="1" applyAlignment="1">
      <alignment vertical="center"/>
      <protection/>
    </xf>
    <xf numFmtId="164" fontId="4" fillId="0" borderId="0" xfId="234" applyNumberFormat="1" applyFont="1" applyBorder="1" applyAlignment="1">
      <alignment vertical="center"/>
      <protection/>
    </xf>
    <xf numFmtId="164" fontId="4" fillId="0" borderId="18" xfId="234" applyNumberFormat="1" applyFont="1" applyBorder="1" applyAlignment="1">
      <alignment vertical="center"/>
      <protection/>
    </xf>
    <xf numFmtId="164" fontId="3" fillId="0" borderId="35" xfId="234" applyNumberFormat="1" applyFont="1" applyBorder="1" applyAlignment="1">
      <alignment vertical="center"/>
      <protection/>
    </xf>
    <xf numFmtId="0" fontId="4" fillId="0" borderId="16" xfId="234" applyFont="1" applyBorder="1" applyAlignment="1">
      <alignment vertical="center"/>
      <protection/>
    </xf>
    <xf numFmtId="0" fontId="4" fillId="0" borderId="19" xfId="234" applyFont="1" applyBorder="1" applyAlignment="1">
      <alignment vertical="center"/>
      <protection/>
    </xf>
    <xf numFmtId="0" fontId="3" fillId="0" borderId="19" xfId="234" applyFont="1" applyFill="1" applyBorder="1" applyAlignment="1">
      <alignment horizontal="left" vertical="center" indent="1"/>
      <protection/>
    </xf>
    <xf numFmtId="0" fontId="4" fillId="0" borderId="19" xfId="234" applyFont="1" applyBorder="1" applyAlignment="1">
      <alignment horizontal="left" vertical="top" indent="2"/>
      <protection/>
    </xf>
    <xf numFmtId="164" fontId="3" fillId="0" borderId="0" xfId="234" applyNumberFormat="1" applyFont="1" applyBorder="1" applyAlignment="1">
      <alignment vertical="center"/>
      <protection/>
    </xf>
    <xf numFmtId="164" fontId="3" fillId="0" borderId="18" xfId="234" applyNumberFormat="1" applyFont="1" applyBorder="1" applyAlignment="1">
      <alignment vertical="center"/>
      <protection/>
    </xf>
    <xf numFmtId="0" fontId="68" fillId="0" borderId="19" xfId="234" applyFont="1" applyFill="1" applyBorder="1" applyAlignment="1">
      <alignment horizontal="left" vertical="center" indent="1"/>
      <protection/>
    </xf>
    <xf numFmtId="0" fontId="4" fillId="0" borderId="19" xfId="234" applyFont="1" applyBorder="1" applyAlignment="1">
      <alignment horizontal="left" vertical="center" indent="2"/>
      <protection/>
    </xf>
    <xf numFmtId="0" fontId="64" fillId="0" borderId="36" xfId="0" applyFont="1" applyBorder="1" applyAlignment="1">
      <alignment/>
    </xf>
    <xf numFmtId="164" fontId="4" fillId="0" borderId="35" xfId="234" applyNumberFormat="1" applyFont="1" applyBorder="1" applyAlignment="1">
      <alignment vertical="center"/>
      <protection/>
    </xf>
    <xf numFmtId="0" fontId="4" fillId="0" borderId="36" xfId="234" applyFont="1" applyBorder="1" applyAlignment="1">
      <alignment vertical="center"/>
      <protection/>
    </xf>
    <xf numFmtId="0" fontId="4" fillId="0" borderId="0" xfId="234" applyFont="1" applyBorder="1" applyAlignment="1">
      <alignment horizontal="left" vertical="center" indent="1"/>
      <protection/>
    </xf>
    <xf numFmtId="0" fontId="4" fillId="33" borderId="0" xfId="234" applyFont="1" applyFill="1" applyBorder="1" applyAlignment="1">
      <alignment horizontal="left" vertical="center" indent="1"/>
      <protection/>
    </xf>
    <xf numFmtId="164" fontId="4" fillId="33" borderId="0" xfId="234" applyNumberFormat="1" applyFont="1" applyFill="1" applyBorder="1" applyAlignment="1">
      <alignment vertical="center"/>
      <protection/>
    </xf>
    <xf numFmtId="0" fontId="64" fillId="0" borderId="19" xfId="0" applyFont="1" applyBorder="1" applyAlignment="1">
      <alignment/>
    </xf>
    <xf numFmtId="0" fontId="62" fillId="0" borderId="18" xfId="0" applyFont="1" applyBorder="1" applyAlignment="1">
      <alignment/>
    </xf>
    <xf numFmtId="165" fontId="68" fillId="0" borderId="19" xfId="234" applyNumberFormat="1" applyFont="1" applyBorder="1" applyAlignment="1">
      <alignment vertical="center"/>
      <protection/>
    </xf>
    <xf numFmtId="164" fontId="4" fillId="33" borderId="18" xfId="234" applyNumberFormat="1" applyFont="1" applyFill="1" applyBorder="1" applyAlignment="1">
      <alignment vertical="center"/>
      <protection/>
    </xf>
    <xf numFmtId="0" fontId="4" fillId="0" borderId="19" xfId="234" applyFont="1" applyBorder="1" applyAlignment="1">
      <alignment horizontal="right" vertical="center"/>
      <protection/>
    </xf>
    <xf numFmtId="0" fontId="4" fillId="0" borderId="22" xfId="234" applyFont="1" applyBorder="1" applyAlignment="1">
      <alignment vertical="center"/>
      <protection/>
    </xf>
    <xf numFmtId="0" fontId="4" fillId="0" borderId="21" xfId="234" applyFont="1" applyBorder="1" applyAlignment="1">
      <alignment vertical="center"/>
      <protection/>
    </xf>
    <xf numFmtId="0" fontId="4" fillId="0" borderId="23" xfId="234" applyFont="1" applyBorder="1" applyAlignment="1">
      <alignment vertical="center"/>
      <protection/>
    </xf>
    <xf numFmtId="0" fontId="62" fillId="0" borderId="35" xfId="0" applyFont="1" applyBorder="1" applyAlignment="1">
      <alignment horizontal="center"/>
    </xf>
    <xf numFmtId="164" fontId="3" fillId="33" borderId="35" xfId="234" applyNumberFormat="1" applyFont="1" applyFill="1" applyBorder="1" applyAlignment="1">
      <alignment vertical="center"/>
      <protection/>
    </xf>
    <xf numFmtId="0" fontId="6" fillId="0" borderId="0" xfId="234" applyFont="1" applyFill="1" applyAlignment="1">
      <alignment vertical="center"/>
      <protection/>
    </xf>
    <xf numFmtId="0" fontId="62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5" fillId="0" borderId="0" xfId="234" applyFont="1" applyAlignment="1">
      <alignment vertical="center"/>
      <protection/>
    </xf>
    <xf numFmtId="164" fontId="69" fillId="0" borderId="0" xfId="234" applyNumberFormat="1" applyFont="1" applyBorder="1" applyAlignment="1">
      <alignment vertical="center"/>
      <protection/>
    </xf>
    <xf numFmtId="164" fontId="69" fillId="0" borderId="18" xfId="234" applyNumberFormat="1" applyFont="1" applyBorder="1" applyAlignment="1">
      <alignment vertical="center"/>
      <protection/>
    </xf>
    <xf numFmtId="164" fontId="69" fillId="0" borderId="35" xfId="234" applyNumberFormat="1" applyFont="1" applyBorder="1" applyAlignment="1">
      <alignment vertical="center"/>
      <protection/>
    </xf>
    <xf numFmtId="0" fontId="4" fillId="33" borderId="37" xfId="234" applyFont="1" applyFill="1" applyBorder="1" applyAlignment="1">
      <alignment horizontal="left" vertical="center" indent="1"/>
      <protection/>
    </xf>
    <xf numFmtId="164" fontId="4" fillId="33" borderId="37" xfId="234" applyNumberFormat="1" applyFont="1" applyFill="1" applyBorder="1" applyAlignment="1">
      <alignment vertical="center"/>
      <protection/>
    </xf>
    <xf numFmtId="164" fontId="4" fillId="33" borderId="38" xfId="234" applyNumberFormat="1" applyFont="1" applyFill="1" applyBorder="1" applyAlignment="1">
      <alignment vertical="center"/>
      <protection/>
    </xf>
    <xf numFmtId="0" fontId="4" fillId="33" borderId="39" xfId="234" applyFont="1" applyFill="1" applyBorder="1" applyAlignment="1">
      <alignment horizontal="left" vertical="center" indent="1"/>
      <protection/>
    </xf>
    <xf numFmtId="164" fontId="4" fillId="33" borderId="39" xfId="234" applyNumberFormat="1" applyFont="1" applyFill="1" applyBorder="1" applyAlignment="1">
      <alignment vertical="center"/>
      <protection/>
    </xf>
    <xf numFmtId="164" fontId="4" fillId="33" borderId="40" xfId="234" applyNumberFormat="1" applyFont="1" applyFill="1" applyBorder="1" applyAlignment="1">
      <alignment vertical="center"/>
      <protection/>
    </xf>
    <xf numFmtId="0" fontId="4" fillId="33" borderId="41" xfId="234" applyFont="1" applyFill="1" applyBorder="1" applyAlignment="1">
      <alignment horizontal="right" vertical="center"/>
      <protection/>
    </xf>
    <xf numFmtId="0" fontId="4" fillId="33" borderId="42" xfId="234" applyFont="1" applyFill="1" applyBorder="1" applyAlignment="1">
      <alignment horizontal="left" vertical="center" indent="1"/>
      <protection/>
    </xf>
    <xf numFmtId="164" fontId="4" fillId="33" borderId="42" xfId="234" applyNumberFormat="1" applyFont="1" applyFill="1" applyBorder="1" applyAlignment="1">
      <alignment vertical="center"/>
      <protection/>
    </xf>
    <xf numFmtId="164" fontId="4" fillId="33" borderId="43" xfId="234" applyNumberFormat="1" applyFont="1" applyFill="1" applyBorder="1" applyAlignment="1">
      <alignment vertical="center"/>
      <protection/>
    </xf>
    <xf numFmtId="164" fontId="3" fillId="33" borderId="44" xfId="234" applyNumberFormat="1" applyFont="1" applyFill="1" applyBorder="1" applyAlignment="1">
      <alignment vertical="center"/>
      <protection/>
    </xf>
    <xf numFmtId="164" fontId="3" fillId="33" borderId="45" xfId="234" applyNumberFormat="1" applyFont="1" applyFill="1" applyBorder="1" applyAlignment="1">
      <alignment vertical="center"/>
      <protection/>
    </xf>
    <xf numFmtId="164" fontId="3" fillId="33" borderId="46" xfId="234" applyNumberFormat="1" applyFont="1" applyFill="1" applyBorder="1" applyAlignment="1">
      <alignment vertical="center"/>
      <protection/>
    </xf>
    <xf numFmtId="0" fontId="70" fillId="0" borderId="0" xfId="234" applyFont="1" applyAlignment="1">
      <alignment vertical="center"/>
      <protection/>
    </xf>
    <xf numFmtId="0" fontId="70" fillId="0" borderId="0" xfId="234" applyFont="1" applyFill="1" applyAlignment="1">
      <alignment vertical="center"/>
      <protection/>
    </xf>
    <xf numFmtId="0" fontId="62" fillId="0" borderId="0" xfId="234" applyFont="1" applyBorder="1" applyAlignment="1">
      <alignment vertical="center"/>
      <protection/>
    </xf>
    <xf numFmtId="0" fontId="64" fillId="0" borderId="16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72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173" fontId="4" fillId="0" borderId="17" xfId="234" applyNumberFormat="1" applyFont="1" applyBorder="1" applyAlignment="1">
      <alignment vertical="center"/>
      <protection/>
    </xf>
    <xf numFmtId="173" fontId="4" fillId="0" borderId="15" xfId="234" applyNumberFormat="1" applyFont="1" applyBorder="1" applyAlignment="1">
      <alignment vertical="center"/>
      <protection/>
    </xf>
    <xf numFmtId="173" fontId="4" fillId="0" borderId="0" xfId="234" applyNumberFormat="1" applyFont="1" applyFill="1" applyAlignment="1">
      <alignment vertical="center"/>
      <protection/>
    </xf>
    <xf numFmtId="0" fontId="64" fillId="0" borderId="22" xfId="0" applyFont="1" applyBorder="1" applyAlignment="1">
      <alignment/>
    </xf>
    <xf numFmtId="0" fontId="64" fillId="0" borderId="21" xfId="0" applyFont="1" applyBorder="1" applyAlignment="1">
      <alignment/>
    </xf>
    <xf numFmtId="0" fontId="64" fillId="0" borderId="23" xfId="0" applyFont="1" applyBorder="1" applyAlignment="1">
      <alignment/>
    </xf>
    <xf numFmtId="164" fontId="62" fillId="0" borderId="35" xfId="0" applyNumberFormat="1" applyFont="1" applyBorder="1" applyAlignment="1">
      <alignment/>
    </xf>
    <xf numFmtId="0" fontId="71" fillId="0" borderId="47" xfId="0" applyFont="1" applyBorder="1" applyAlignment="1">
      <alignment horizontal="center" vertical="center" wrapText="1"/>
    </xf>
    <xf numFmtId="173" fontId="4" fillId="0" borderId="47" xfId="234" applyNumberFormat="1" applyFont="1" applyBorder="1" applyAlignment="1">
      <alignment horizontal="center" vertical="center" wrapText="1"/>
      <protection/>
    </xf>
    <xf numFmtId="0" fontId="73" fillId="0" borderId="0" xfId="234" applyFont="1" applyAlignment="1">
      <alignment horizontal="center" vertical="center"/>
      <protection/>
    </xf>
    <xf numFmtId="0" fontId="73" fillId="0" borderId="0" xfId="234" applyFont="1" applyAlignment="1">
      <alignment vertical="center"/>
      <protection/>
    </xf>
    <xf numFmtId="164" fontId="4" fillId="0" borderId="0" xfId="234" applyNumberFormat="1" applyFont="1" applyFill="1" applyBorder="1" applyAlignment="1">
      <alignment vertical="center"/>
      <protection/>
    </xf>
    <xf numFmtId="0" fontId="7" fillId="0" borderId="0" xfId="295" applyFont="1" applyFill="1" applyAlignment="1">
      <alignment vertical="top" wrapText="1"/>
      <protection/>
    </xf>
    <xf numFmtId="0" fontId="7" fillId="0" borderId="0" xfId="234" applyFont="1" applyFill="1" applyBorder="1" applyAlignment="1">
      <alignment horizontal="justify" vertical="top" wrapText="1"/>
      <protection/>
    </xf>
    <xf numFmtId="0" fontId="29" fillId="0" borderId="0" xfId="0" applyFont="1" applyFill="1" applyAlignment="1">
      <alignment/>
    </xf>
    <xf numFmtId="0" fontId="4" fillId="0" borderId="0" xfId="234" applyFont="1" applyFill="1">
      <alignment/>
      <protection/>
    </xf>
    <xf numFmtId="0" fontId="8" fillId="0" borderId="0" xfId="234" applyFont="1" applyFill="1" applyBorder="1" applyAlignment="1">
      <alignment horizontal="right" vertical="top" wrapText="1" indent="2"/>
      <protection/>
    </xf>
    <xf numFmtId="0" fontId="8" fillId="0" borderId="0" xfId="234" applyFont="1" applyFill="1" applyBorder="1" applyAlignment="1">
      <alignment horizontal="justify" vertical="top" wrapText="1"/>
      <protection/>
    </xf>
    <xf numFmtId="0" fontId="7" fillId="0" borderId="0" xfId="295" applyFont="1" applyFill="1" applyAlignment="1">
      <alignment horizontal="left" vertical="top"/>
      <protection/>
    </xf>
    <xf numFmtId="0" fontId="7" fillId="0" borderId="0" xfId="295" applyFont="1" applyFill="1" applyAlignment="1">
      <alignment horizontal="justify" vertical="top" wrapText="1"/>
      <protection/>
    </xf>
    <xf numFmtId="0" fontId="7" fillId="0" borderId="0" xfId="295" applyFont="1" applyFill="1" applyAlignment="1">
      <alignment horizontal="justify" vertical="top" wrapText="1"/>
      <protection/>
    </xf>
    <xf numFmtId="0" fontId="7" fillId="0" borderId="0" xfId="234" applyFont="1" applyFill="1" applyBorder="1" applyAlignment="1">
      <alignment horizontal="left" vertical="top"/>
      <protection/>
    </xf>
    <xf numFmtId="0" fontId="7" fillId="0" borderId="0" xfId="295" applyFont="1" applyFill="1" applyAlignment="1">
      <alignment horizontal="left" vertical="top" wrapText="1"/>
      <protection/>
    </xf>
    <xf numFmtId="0" fontId="74" fillId="0" borderId="0" xfId="234" applyFont="1" applyBorder="1" applyAlignment="1">
      <alignment horizontal="center" textRotation="180"/>
      <protection/>
    </xf>
    <xf numFmtId="0" fontId="5" fillId="0" borderId="0" xfId="234" applyFont="1" applyFill="1" applyAlignment="1">
      <alignment horizontal="center" vertical="center" wrapText="1"/>
      <protection/>
    </xf>
    <xf numFmtId="0" fontId="6" fillId="0" borderId="0" xfId="234" applyFont="1" applyFill="1" applyAlignment="1">
      <alignment horizontal="center" vertical="center" wrapText="1"/>
      <protection/>
    </xf>
    <xf numFmtId="0" fontId="4" fillId="34" borderId="48" xfId="234" applyFont="1" applyFill="1" applyBorder="1" applyAlignment="1">
      <alignment horizontal="left" vertical="center" wrapText="1" indent="1"/>
      <protection/>
    </xf>
    <xf numFmtId="0" fontId="4" fillId="34" borderId="49" xfId="234" applyFont="1" applyFill="1" applyBorder="1" applyAlignment="1">
      <alignment horizontal="left" vertical="center" wrapText="1" indent="1"/>
      <protection/>
    </xf>
    <xf numFmtId="0" fontId="4" fillId="34" borderId="31" xfId="234" applyFont="1" applyFill="1" applyBorder="1" applyAlignment="1">
      <alignment horizontal="center" vertical="center" wrapText="1"/>
      <protection/>
    </xf>
    <xf numFmtId="0" fontId="4" fillId="34" borderId="33" xfId="234" applyFont="1" applyFill="1" applyBorder="1" applyAlignment="1">
      <alignment horizontal="center" vertical="center" wrapText="1"/>
      <protection/>
    </xf>
    <xf numFmtId="0" fontId="4" fillId="34" borderId="34" xfId="234" applyFont="1" applyFill="1" applyBorder="1" applyAlignment="1">
      <alignment horizontal="center" vertical="center"/>
      <protection/>
    </xf>
    <xf numFmtId="0" fontId="4" fillId="34" borderId="47" xfId="234" applyFont="1" applyFill="1" applyBorder="1" applyAlignment="1">
      <alignment horizontal="center" vertical="center"/>
      <protection/>
    </xf>
    <xf numFmtId="0" fontId="4" fillId="34" borderId="27" xfId="234" applyFont="1" applyFill="1" applyBorder="1" applyAlignment="1">
      <alignment horizontal="center" vertical="center"/>
      <protection/>
    </xf>
    <xf numFmtId="0" fontId="4" fillId="34" borderId="29" xfId="234" applyFont="1" applyFill="1" applyBorder="1" applyAlignment="1">
      <alignment horizontal="center" vertical="center"/>
      <protection/>
    </xf>
    <xf numFmtId="0" fontId="4" fillId="34" borderId="47" xfId="234" applyFont="1" applyFill="1" applyBorder="1" applyAlignment="1">
      <alignment horizontal="center" vertical="center" wrapText="1"/>
      <protection/>
    </xf>
    <xf numFmtId="0" fontId="4" fillId="34" borderId="50" xfId="234" applyFont="1" applyFill="1" applyBorder="1" applyAlignment="1">
      <alignment horizontal="center" vertical="center"/>
      <protection/>
    </xf>
    <xf numFmtId="0" fontId="4" fillId="34" borderId="51" xfId="234" applyFont="1" applyFill="1" applyBorder="1" applyAlignment="1">
      <alignment horizontal="center" vertical="center"/>
      <protection/>
    </xf>
    <xf numFmtId="49" fontId="5" fillId="0" borderId="0" xfId="234" applyNumberFormat="1" applyFont="1" applyFill="1" applyAlignment="1">
      <alignment horizontal="center" vertical="center" wrapText="1"/>
      <protection/>
    </xf>
    <xf numFmtId="49" fontId="6" fillId="0" borderId="0" xfId="234" applyNumberFormat="1" applyFont="1" applyFill="1" applyAlignment="1">
      <alignment horizontal="center" vertical="center" wrapText="1"/>
      <protection/>
    </xf>
    <xf numFmtId="0" fontId="62" fillId="0" borderId="52" xfId="0" applyFont="1" applyBorder="1" applyAlignment="1">
      <alignment horizontal="center"/>
    </xf>
    <xf numFmtId="0" fontId="4" fillId="34" borderId="53" xfId="234" applyFont="1" applyFill="1" applyBorder="1" applyAlignment="1">
      <alignment horizontal="center" textRotation="90" wrapText="1"/>
      <protection/>
    </xf>
    <xf numFmtId="0" fontId="4" fillId="34" borderId="24" xfId="234" applyFont="1" applyFill="1" applyBorder="1" applyAlignment="1">
      <alignment horizontal="center" textRotation="90" wrapText="1"/>
      <protection/>
    </xf>
    <xf numFmtId="0" fontId="75" fillId="0" borderId="0" xfId="0" applyFont="1" applyAlignment="1">
      <alignment horizontal="center" wrapText="1"/>
    </xf>
    <xf numFmtId="0" fontId="5" fillId="0" borderId="0" xfId="234" applyFont="1" applyBorder="1" applyAlignment="1">
      <alignment horizontal="center" vertical="center" wrapText="1"/>
      <protection/>
    </xf>
    <xf numFmtId="0" fontId="62" fillId="33" borderId="54" xfId="0" applyFont="1" applyFill="1" applyBorder="1" applyAlignment="1">
      <alignment horizontal="right" vertical="center"/>
    </xf>
    <xf numFmtId="0" fontId="62" fillId="33" borderId="19" xfId="0" applyFont="1" applyFill="1" applyBorder="1" applyAlignment="1">
      <alignment horizontal="right" vertical="center"/>
    </xf>
    <xf numFmtId="0" fontId="62" fillId="33" borderId="55" xfId="0" applyFont="1" applyFill="1" applyBorder="1" applyAlignment="1">
      <alignment horizontal="right" vertical="center"/>
    </xf>
    <xf numFmtId="0" fontId="4" fillId="0" borderId="19" xfId="234" applyFont="1" applyBorder="1" applyAlignment="1">
      <alignment horizontal="right" vertical="center"/>
      <protection/>
    </xf>
    <xf numFmtId="0" fontId="4" fillId="33" borderId="54" xfId="234" applyFont="1" applyFill="1" applyBorder="1" applyAlignment="1">
      <alignment horizontal="right" vertical="center"/>
      <protection/>
    </xf>
    <xf numFmtId="0" fontId="4" fillId="33" borderId="19" xfId="234" applyFont="1" applyFill="1" applyBorder="1" applyAlignment="1">
      <alignment horizontal="right" vertical="center"/>
      <protection/>
    </xf>
    <xf numFmtId="0" fontId="4" fillId="33" borderId="55" xfId="234" applyFont="1" applyFill="1" applyBorder="1" applyAlignment="1">
      <alignment horizontal="right" vertical="center"/>
      <protection/>
    </xf>
    <xf numFmtId="0" fontId="62" fillId="0" borderId="19" xfId="0" applyFont="1" applyBorder="1" applyAlignment="1">
      <alignment horizontal="righ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Comma" xfId="131"/>
    <cellStyle name="Comma [0]" xfId="132"/>
    <cellStyle name="Currency" xfId="133"/>
    <cellStyle name="Currency [0]" xfId="134"/>
    <cellStyle name="Neutral" xfId="135"/>
    <cellStyle name="Normal 17 2" xfId="136"/>
    <cellStyle name="Normal 17 3" xfId="137"/>
    <cellStyle name="Normal 18 2" xfId="138"/>
    <cellStyle name="Normal 18 3" xfId="139"/>
    <cellStyle name="Normal 19 2" xfId="140"/>
    <cellStyle name="Normal 19 3" xfId="141"/>
    <cellStyle name="Normal 2" xfId="142"/>
    <cellStyle name="Normal 2 10" xfId="143"/>
    <cellStyle name="Normal 2 11" xfId="144"/>
    <cellStyle name="Normal 2 12" xfId="145"/>
    <cellStyle name="Normal 2 12 2" xfId="146"/>
    <cellStyle name="Normal 2 12 3" xfId="147"/>
    <cellStyle name="Normal 2 12 4" xfId="148"/>
    <cellStyle name="Normal 2 12 5" xfId="149"/>
    <cellStyle name="Normal 2 12_03 0_Recha._ Aseg._Dev._y Repa. propues." xfId="150"/>
    <cellStyle name="Normal 2 13" xfId="151"/>
    <cellStyle name="Normal 2 13 2" xfId="152"/>
    <cellStyle name="Normal 2 13 3" xfId="153"/>
    <cellStyle name="Normal 2 13 4" xfId="154"/>
    <cellStyle name="Normal 2 13 5" xfId="155"/>
    <cellStyle name="Normal 2 13_03 0_Recha._ Aseg._Dev._y Repa. propues." xfId="156"/>
    <cellStyle name="Normal 2 14" xfId="157"/>
    <cellStyle name="Normal 2 14 2" xfId="158"/>
    <cellStyle name="Normal 2 14 3" xfId="159"/>
    <cellStyle name="Normal 2 14 4" xfId="160"/>
    <cellStyle name="Normal 2 14 5" xfId="161"/>
    <cellStyle name="Normal 2 14_03 0_Recha._ Aseg._Dev._y Repa. propues." xfId="162"/>
    <cellStyle name="Normal 2 15" xfId="163"/>
    <cellStyle name="Normal 2 16" xfId="164"/>
    <cellStyle name="Normal 2 16 2" xfId="165"/>
    <cellStyle name="Normal 2 16 3" xfId="166"/>
    <cellStyle name="Normal 2 16 4" xfId="167"/>
    <cellStyle name="Normal 2 16_03 0_Recha._ Aseg._Dev._y Repa. propues." xfId="168"/>
    <cellStyle name="Normal 2 17" xfId="169"/>
    <cellStyle name="Normal 2 17 2" xfId="170"/>
    <cellStyle name="Normal 2 17 3" xfId="171"/>
    <cellStyle name="Normal 2 17 4" xfId="172"/>
    <cellStyle name="Normal 2 17_03 0_Recha._ Aseg._Dev._y Repa. propues." xfId="173"/>
    <cellStyle name="Normal 2 18" xfId="174"/>
    <cellStyle name="Normal 2 19" xfId="175"/>
    <cellStyle name="Normal 2 2" xfId="176"/>
    <cellStyle name="Normal 2 2 2" xfId="177"/>
    <cellStyle name="Normal 2 2 3" xfId="178"/>
    <cellStyle name="Normal 2 2 4" xfId="179"/>
    <cellStyle name="Normal 2 2 5" xfId="180"/>
    <cellStyle name="Normal 2 2 6" xfId="181"/>
    <cellStyle name="Normal 2 2 7" xfId="182"/>
    <cellStyle name="Normal 2 2 8" xfId="183"/>
    <cellStyle name="Normal 2 2_03 0_Recha._ Aseg._Dev._y Repa. propues." xfId="184"/>
    <cellStyle name="Normal 2 20" xfId="185"/>
    <cellStyle name="Normal 2 21" xfId="186"/>
    <cellStyle name="Normal 2 22" xfId="187"/>
    <cellStyle name="Normal 2 23" xfId="188"/>
    <cellStyle name="Normal 2 24" xfId="189"/>
    <cellStyle name="Normal 2 24 2" xfId="190"/>
    <cellStyle name="Normal 2 25" xfId="191"/>
    <cellStyle name="Normal 2 25 2" xfId="192"/>
    <cellStyle name="Normal 2 26" xfId="193"/>
    <cellStyle name="Normal 2 26 2" xfId="194"/>
    <cellStyle name="Normal 2 27" xfId="195"/>
    <cellStyle name="Normal 2 3" xfId="196"/>
    <cellStyle name="Normal 2 3 2" xfId="197"/>
    <cellStyle name="Normal 2 3 3" xfId="198"/>
    <cellStyle name="Normal 2 3 4" xfId="199"/>
    <cellStyle name="Normal 2 3 5" xfId="200"/>
    <cellStyle name="Normal 2 3 6" xfId="201"/>
    <cellStyle name="Normal 2 3 7" xfId="202"/>
    <cellStyle name="Normal 2 3 8" xfId="203"/>
    <cellStyle name="Normal 2 3_03 0_Recha._ Aseg._Dev._y Repa. propues." xfId="204"/>
    <cellStyle name="Normal 2 4" xfId="205"/>
    <cellStyle name="Normal 2 5" xfId="206"/>
    <cellStyle name="Normal 2 6" xfId="207"/>
    <cellStyle name="Normal 2 7" xfId="208"/>
    <cellStyle name="Normal 2 8" xfId="209"/>
    <cellStyle name="Normal 2 9" xfId="210"/>
    <cellStyle name="Normal 21 2" xfId="211"/>
    <cellStyle name="Normal 21 3" xfId="212"/>
    <cellStyle name="Normal 22 2" xfId="213"/>
    <cellStyle name="Normal 22 3" xfId="214"/>
    <cellStyle name="Normal 23 2" xfId="215"/>
    <cellStyle name="Normal 23 3" xfId="216"/>
    <cellStyle name="Normal 3" xfId="217"/>
    <cellStyle name="Normal 3 10" xfId="218"/>
    <cellStyle name="Normal 3 11" xfId="219"/>
    <cellStyle name="Normal 3 2" xfId="220"/>
    <cellStyle name="Normal 3 3" xfId="221"/>
    <cellStyle name="Normal 3 4" xfId="222"/>
    <cellStyle name="Normal 3 5" xfId="223"/>
    <cellStyle name="Normal 3 6" xfId="224"/>
    <cellStyle name="Normal 3 6 2" xfId="225"/>
    <cellStyle name="Normal 3 6 3" xfId="226"/>
    <cellStyle name="Normal 3 6 4" xfId="227"/>
    <cellStyle name="Normal 3 6_03 0_Recha._ Aseg._Dev._y Repa. propues." xfId="228"/>
    <cellStyle name="Normal 3 7" xfId="229"/>
    <cellStyle name="Normal 3 8" xfId="230"/>
    <cellStyle name="Normal 3 9" xfId="231"/>
    <cellStyle name="Normal 39 2" xfId="232"/>
    <cellStyle name="Normal 4" xfId="233"/>
    <cellStyle name="Normal 4 10" xfId="234"/>
    <cellStyle name="Normal 4 11" xfId="235"/>
    <cellStyle name="Normal 4 12" xfId="236"/>
    <cellStyle name="Normal 4 13" xfId="237"/>
    <cellStyle name="Normal 4 14" xfId="238"/>
    <cellStyle name="Normal 4 15" xfId="239"/>
    <cellStyle name="Normal 4 16" xfId="240"/>
    <cellStyle name="Normal 4 17" xfId="241"/>
    <cellStyle name="Normal 4 18" xfId="242"/>
    <cellStyle name="Normal 4 19" xfId="243"/>
    <cellStyle name="Normal 4 2" xfId="244"/>
    <cellStyle name="Normal 4 20" xfId="245"/>
    <cellStyle name="Normal 4 21" xfId="246"/>
    <cellStyle name="Normal 4 22" xfId="247"/>
    <cellStyle name="Normal 4 23" xfId="248"/>
    <cellStyle name="Normal 4 3" xfId="249"/>
    <cellStyle name="Normal 4 4" xfId="250"/>
    <cellStyle name="Normal 4 5" xfId="251"/>
    <cellStyle name="Normal 4 6" xfId="252"/>
    <cellStyle name="Normal 4 7" xfId="253"/>
    <cellStyle name="Normal 4 8" xfId="254"/>
    <cellStyle name="Normal 4 9" xfId="255"/>
    <cellStyle name="Normal 5 10" xfId="256"/>
    <cellStyle name="Normal 5 11" xfId="257"/>
    <cellStyle name="Normal 5 2" xfId="258"/>
    <cellStyle name="Normal 5 3" xfId="259"/>
    <cellStyle name="Normal 5 4" xfId="260"/>
    <cellStyle name="Normal 5 5" xfId="261"/>
    <cellStyle name="Normal 5 6" xfId="262"/>
    <cellStyle name="Normal 5 6 2" xfId="263"/>
    <cellStyle name="Normal 5 6 3" xfId="264"/>
    <cellStyle name="Normal 5 6 4" xfId="265"/>
    <cellStyle name="Normal 5 6 5" xfId="266"/>
    <cellStyle name="Normal 5 6_03 0_Recha._ Aseg._Dev._y Repa. propues." xfId="267"/>
    <cellStyle name="Normal 5 7" xfId="268"/>
    <cellStyle name="Normal 5 7 2" xfId="269"/>
    <cellStyle name="Normal 5 7 3" xfId="270"/>
    <cellStyle name="Normal 5 7 4" xfId="271"/>
    <cellStyle name="Normal 5 7 5" xfId="272"/>
    <cellStyle name="Normal 5 7_03 0_Recha._ Aseg._Dev._y Repa. propues." xfId="273"/>
    <cellStyle name="Normal 5 8" xfId="274"/>
    <cellStyle name="Normal 5 8 2" xfId="275"/>
    <cellStyle name="Normal 5 8 3" xfId="276"/>
    <cellStyle name="Normal 5 8 4" xfId="277"/>
    <cellStyle name="Normal 5 8 5" xfId="278"/>
    <cellStyle name="Normal 5 8_03 0_Recha._ Aseg._Dev._y Repa. propues." xfId="279"/>
    <cellStyle name="Normal 5 9" xfId="280"/>
    <cellStyle name="Normal 6 2" xfId="281"/>
    <cellStyle name="Normal 6 3" xfId="282"/>
    <cellStyle name="Normal 7 2" xfId="283"/>
    <cellStyle name="Normal 7 3" xfId="284"/>
    <cellStyle name="Normal 7 4" xfId="285"/>
    <cellStyle name="Normal 7 5" xfId="286"/>
    <cellStyle name="Normal 7 6" xfId="287"/>
    <cellStyle name="Normal 7 7" xfId="288"/>
    <cellStyle name="Normal 8 2" xfId="289"/>
    <cellStyle name="Normal 8 3" xfId="290"/>
    <cellStyle name="Normal 8 4" xfId="291"/>
    <cellStyle name="Normal 8 5" xfId="292"/>
    <cellStyle name="Normal 8 6" xfId="293"/>
    <cellStyle name="Normal 8 7" xfId="294"/>
    <cellStyle name="Normal_EXP-RECH-DEP 2" xfId="295"/>
    <cellStyle name="Notas" xfId="296"/>
    <cellStyle name="Notas 10" xfId="297"/>
    <cellStyle name="Notas 10 2" xfId="298"/>
    <cellStyle name="Notas 11" xfId="299"/>
    <cellStyle name="Notas 11 2" xfId="300"/>
    <cellStyle name="Notas 12" xfId="301"/>
    <cellStyle name="Notas 12 2" xfId="302"/>
    <cellStyle name="Notas 13" xfId="303"/>
    <cellStyle name="Notas 14" xfId="304"/>
    <cellStyle name="Notas 15" xfId="305"/>
    <cellStyle name="Notas 16" xfId="306"/>
    <cellStyle name="Notas 17" xfId="307"/>
    <cellStyle name="Notas 18" xfId="308"/>
    <cellStyle name="Notas 19" xfId="309"/>
    <cellStyle name="Notas 2" xfId="310"/>
    <cellStyle name="Notas 2 2" xfId="311"/>
    <cellStyle name="Notas 20" xfId="312"/>
    <cellStyle name="Notas 21" xfId="313"/>
    <cellStyle name="Notas 22" xfId="314"/>
    <cellStyle name="Notas 23" xfId="315"/>
    <cellStyle name="Notas 24" xfId="316"/>
    <cellStyle name="Notas 25" xfId="317"/>
    <cellStyle name="Notas 26" xfId="318"/>
    <cellStyle name="Notas 27" xfId="319"/>
    <cellStyle name="Notas 28" xfId="320"/>
    <cellStyle name="Notas 29" xfId="321"/>
    <cellStyle name="Notas 3" xfId="322"/>
    <cellStyle name="Notas 3 2" xfId="323"/>
    <cellStyle name="Notas 30" xfId="324"/>
    <cellStyle name="Notas 31" xfId="325"/>
    <cellStyle name="Notas 32" xfId="326"/>
    <cellStyle name="Notas 4" xfId="327"/>
    <cellStyle name="Notas 4 2" xfId="328"/>
    <cellStyle name="Notas 5" xfId="329"/>
    <cellStyle name="Notas 5 2" xfId="330"/>
    <cellStyle name="Notas 6" xfId="331"/>
    <cellStyle name="Notas 6 2" xfId="332"/>
    <cellStyle name="Notas 7" xfId="333"/>
    <cellStyle name="Notas 7 2" xfId="334"/>
    <cellStyle name="Notas 8" xfId="335"/>
    <cellStyle name="Notas 8 2" xfId="336"/>
    <cellStyle name="Notas 9" xfId="337"/>
    <cellStyle name="Notas 9 2" xfId="338"/>
    <cellStyle name="Percent" xfId="339"/>
    <cellStyle name="Salida" xfId="340"/>
    <cellStyle name="Texto de advertencia" xfId="341"/>
    <cellStyle name="Texto explicativo" xfId="342"/>
    <cellStyle name="Título" xfId="343"/>
    <cellStyle name="Título 2" xfId="344"/>
    <cellStyle name="Título 3" xfId="345"/>
    <cellStyle name="Total" xfId="346"/>
  </cellStyles>
  <dxfs count="9"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"/>
    </sheetNames>
    <sheetDataSet>
      <sheetData sheetId="0">
        <row r="5">
          <cell r="C5" t="str">
            <v>Acciones</v>
          </cell>
          <cell r="D5" t="str">
            <v>Enero</v>
          </cell>
          <cell r="E5" t="str">
            <v>Febrero</v>
          </cell>
          <cell r="F5" t="str">
            <v>Marzo</v>
          </cell>
          <cell r="G5" t="str">
            <v>Abril</v>
          </cell>
          <cell r="H5" t="str">
            <v>Mayo</v>
          </cell>
          <cell r="I5" t="str">
            <v>Junio</v>
          </cell>
          <cell r="J5" t="str">
            <v>Julio</v>
          </cell>
          <cell r="K5" t="str">
            <v>Agosto</v>
          </cell>
          <cell r="L5" t="str">
            <v>Septiembre</v>
          </cell>
          <cell r="M5" t="str">
            <v>Octubre</v>
          </cell>
          <cell r="N5" t="str">
            <v>Noviembre</v>
          </cell>
          <cell r="O5" t="str">
            <v>Diciembre</v>
          </cell>
          <cell r="Q5" t="str">
            <v>Total</v>
          </cell>
        </row>
        <row r="8">
          <cell r="Q8">
            <v>166573</v>
          </cell>
        </row>
        <row r="11">
          <cell r="Q11">
            <v>142433</v>
          </cell>
        </row>
        <row r="12">
          <cell r="Q12">
            <v>32</v>
          </cell>
        </row>
        <row r="13">
          <cell r="Q13">
            <v>10</v>
          </cell>
        </row>
        <row r="14">
          <cell r="Q14">
            <v>24759</v>
          </cell>
        </row>
        <row r="15">
          <cell r="Q15">
            <v>12</v>
          </cell>
        </row>
        <row r="18">
          <cell r="Q18">
            <v>2477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9"/>
    </sheetNames>
    <sheetDataSet>
      <sheetData sheetId="0">
        <row r="12">
          <cell r="D12">
            <v>177</v>
          </cell>
          <cell r="E12">
            <v>42</v>
          </cell>
          <cell r="F12">
            <v>6234</v>
          </cell>
          <cell r="G12">
            <v>21</v>
          </cell>
          <cell r="H12">
            <v>798</v>
          </cell>
          <cell r="I12">
            <v>319</v>
          </cell>
          <cell r="J12">
            <v>1257</v>
          </cell>
          <cell r="K12">
            <v>1417</v>
          </cell>
          <cell r="L12">
            <v>1765</v>
          </cell>
          <cell r="M12">
            <v>134</v>
          </cell>
          <cell r="N12">
            <v>854</v>
          </cell>
          <cell r="O12">
            <v>649</v>
          </cell>
          <cell r="P12">
            <v>54</v>
          </cell>
          <cell r="Q12">
            <v>452</v>
          </cell>
          <cell r="R12">
            <v>225</v>
          </cell>
          <cell r="S12">
            <v>674</v>
          </cell>
          <cell r="T12">
            <v>370</v>
          </cell>
          <cell r="U12">
            <v>317</v>
          </cell>
          <cell r="V12">
            <v>327</v>
          </cell>
          <cell r="W12">
            <v>111</v>
          </cell>
          <cell r="X12">
            <v>528</v>
          </cell>
          <cell r="Y12">
            <v>150</v>
          </cell>
        </row>
        <row r="22">
          <cell r="D22">
            <v>15</v>
          </cell>
          <cell r="E22">
            <v>23</v>
          </cell>
          <cell r="F22">
            <v>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52</v>
          </cell>
          <cell r="L22">
            <v>12</v>
          </cell>
          <cell r="M22">
            <v>0</v>
          </cell>
          <cell r="N22">
            <v>3</v>
          </cell>
          <cell r="O22">
            <v>10</v>
          </cell>
          <cell r="P22">
            <v>6</v>
          </cell>
          <cell r="Q22">
            <v>0</v>
          </cell>
          <cell r="R22">
            <v>0</v>
          </cell>
          <cell r="S22">
            <v>0</v>
          </cell>
          <cell r="T22">
            <v>11</v>
          </cell>
          <cell r="U22">
            <v>0</v>
          </cell>
          <cell r="V22">
            <v>3</v>
          </cell>
          <cell r="W22">
            <v>0</v>
          </cell>
          <cell r="X22">
            <v>0</v>
          </cell>
          <cell r="Y22">
            <v>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10"/>
    </sheetNames>
    <sheetDataSet>
      <sheetData sheetId="0">
        <row r="12">
          <cell r="D12">
            <v>208</v>
          </cell>
          <cell r="E12">
            <v>45</v>
          </cell>
          <cell r="F12">
            <v>4474</v>
          </cell>
          <cell r="G12">
            <v>126</v>
          </cell>
          <cell r="H12">
            <v>771</v>
          </cell>
          <cell r="I12">
            <v>267</v>
          </cell>
          <cell r="J12">
            <v>1343</v>
          </cell>
          <cell r="K12">
            <v>2778</v>
          </cell>
          <cell r="L12">
            <v>683</v>
          </cell>
          <cell r="M12">
            <v>462</v>
          </cell>
          <cell r="N12">
            <v>641</v>
          </cell>
          <cell r="O12">
            <v>556</v>
          </cell>
          <cell r="P12">
            <v>91</v>
          </cell>
          <cell r="Q12">
            <v>576</v>
          </cell>
          <cell r="R12">
            <v>236</v>
          </cell>
          <cell r="S12">
            <v>449</v>
          </cell>
          <cell r="T12">
            <v>322</v>
          </cell>
          <cell r="U12">
            <v>239</v>
          </cell>
          <cell r="V12">
            <v>291</v>
          </cell>
          <cell r="W12">
            <v>34</v>
          </cell>
          <cell r="X12">
            <v>580</v>
          </cell>
          <cell r="Y12">
            <v>161</v>
          </cell>
        </row>
        <row r="15">
          <cell r="D15">
            <v>208</v>
          </cell>
          <cell r="E15">
            <v>45</v>
          </cell>
          <cell r="F15">
            <v>4253</v>
          </cell>
          <cell r="G15">
            <v>126</v>
          </cell>
          <cell r="H15">
            <v>597</v>
          </cell>
          <cell r="I15">
            <v>267</v>
          </cell>
          <cell r="J15">
            <v>1343</v>
          </cell>
          <cell r="K15">
            <v>456</v>
          </cell>
          <cell r="L15">
            <v>683</v>
          </cell>
          <cell r="M15">
            <v>462</v>
          </cell>
          <cell r="N15">
            <v>641</v>
          </cell>
          <cell r="O15">
            <v>556</v>
          </cell>
          <cell r="P15">
            <v>89</v>
          </cell>
          <cell r="Q15">
            <v>576</v>
          </cell>
          <cell r="R15">
            <v>236</v>
          </cell>
          <cell r="S15">
            <v>449</v>
          </cell>
          <cell r="T15">
            <v>322</v>
          </cell>
          <cell r="U15">
            <v>239</v>
          </cell>
          <cell r="V15">
            <v>291</v>
          </cell>
          <cell r="W15">
            <v>34</v>
          </cell>
          <cell r="X15">
            <v>580</v>
          </cell>
          <cell r="Y15">
            <v>161</v>
          </cell>
        </row>
        <row r="16"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D18">
            <v>10</v>
          </cell>
          <cell r="E18">
            <v>0</v>
          </cell>
          <cell r="F18">
            <v>326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151</v>
          </cell>
          <cell r="N18">
            <v>0</v>
          </cell>
          <cell r="O18">
            <v>538</v>
          </cell>
          <cell r="P18">
            <v>72</v>
          </cell>
          <cell r="Q18">
            <v>0</v>
          </cell>
          <cell r="R18">
            <v>0</v>
          </cell>
          <cell r="S18">
            <v>1</v>
          </cell>
          <cell r="T18">
            <v>214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2">
          <cell r="D22">
            <v>10</v>
          </cell>
          <cell r="E22">
            <v>24</v>
          </cell>
          <cell r="F22">
            <v>17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7</v>
          </cell>
          <cell r="N22">
            <v>0</v>
          </cell>
          <cell r="O22">
            <v>14</v>
          </cell>
          <cell r="P22">
            <v>13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</v>
          </cell>
          <cell r="W22">
            <v>0</v>
          </cell>
          <cell r="X22">
            <v>162</v>
          </cell>
          <cell r="Y22">
            <v>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11"/>
    </sheetNames>
    <sheetDataSet>
      <sheetData sheetId="0">
        <row r="12">
          <cell r="D12">
            <v>734</v>
          </cell>
          <cell r="E12">
            <v>50</v>
          </cell>
          <cell r="F12">
            <v>5680</v>
          </cell>
          <cell r="G12">
            <v>64</v>
          </cell>
          <cell r="H12">
            <v>1357</v>
          </cell>
          <cell r="I12">
            <v>329</v>
          </cell>
          <cell r="J12">
            <v>810</v>
          </cell>
          <cell r="K12">
            <v>797</v>
          </cell>
          <cell r="L12">
            <v>1072</v>
          </cell>
          <cell r="M12">
            <v>590</v>
          </cell>
          <cell r="N12">
            <v>844</v>
          </cell>
          <cell r="O12">
            <v>1147</v>
          </cell>
          <cell r="P12">
            <v>163</v>
          </cell>
          <cell r="Q12">
            <v>480</v>
          </cell>
          <cell r="R12">
            <v>149</v>
          </cell>
          <cell r="S12">
            <v>578</v>
          </cell>
          <cell r="T12">
            <v>206</v>
          </cell>
          <cell r="U12">
            <v>232</v>
          </cell>
          <cell r="V12">
            <v>262</v>
          </cell>
          <cell r="W12">
            <v>13</v>
          </cell>
          <cell r="X12">
            <v>513</v>
          </cell>
          <cell r="Y12">
            <v>128</v>
          </cell>
        </row>
        <row r="22">
          <cell r="D22">
            <v>1</v>
          </cell>
          <cell r="E22">
            <v>20</v>
          </cell>
          <cell r="F22">
            <v>14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8</v>
          </cell>
          <cell r="L22">
            <v>2</v>
          </cell>
          <cell r="M22">
            <v>40</v>
          </cell>
          <cell r="N22">
            <v>0</v>
          </cell>
          <cell r="O22">
            <v>61</v>
          </cell>
          <cell r="P22">
            <v>16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50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12"/>
    </sheetNames>
    <sheetDataSet>
      <sheetData sheetId="0">
        <row r="12">
          <cell r="D12">
            <v>541</v>
          </cell>
          <cell r="E12">
            <v>17</v>
          </cell>
          <cell r="F12">
            <v>5078</v>
          </cell>
          <cell r="G12">
            <v>63</v>
          </cell>
          <cell r="H12">
            <v>543</v>
          </cell>
          <cell r="I12">
            <v>447</v>
          </cell>
          <cell r="J12">
            <v>967</v>
          </cell>
          <cell r="K12">
            <v>300</v>
          </cell>
          <cell r="L12">
            <v>976</v>
          </cell>
          <cell r="M12">
            <v>264</v>
          </cell>
          <cell r="N12">
            <v>1341</v>
          </cell>
          <cell r="O12">
            <v>308</v>
          </cell>
          <cell r="P12">
            <v>127</v>
          </cell>
          <cell r="Q12">
            <v>1248</v>
          </cell>
          <cell r="R12">
            <v>214</v>
          </cell>
          <cell r="S12">
            <v>408</v>
          </cell>
          <cell r="T12">
            <v>215</v>
          </cell>
          <cell r="U12">
            <v>269</v>
          </cell>
          <cell r="V12">
            <v>448</v>
          </cell>
          <cell r="W12">
            <v>56</v>
          </cell>
          <cell r="X12">
            <v>512</v>
          </cell>
          <cell r="Y12">
            <v>451</v>
          </cell>
        </row>
        <row r="22">
          <cell r="D22">
            <v>4</v>
          </cell>
          <cell r="E22">
            <v>7</v>
          </cell>
          <cell r="F22">
            <v>10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9</v>
          </cell>
          <cell r="N22">
            <v>0</v>
          </cell>
          <cell r="O22">
            <v>0</v>
          </cell>
          <cell r="P22">
            <v>15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1"/>
    </sheetNames>
    <sheetDataSet>
      <sheetData sheetId="0">
        <row r="12">
          <cell r="D12">
            <v>2878</v>
          </cell>
          <cell r="E12">
            <v>504</v>
          </cell>
          <cell r="F12">
            <v>40587</v>
          </cell>
          <cell r="G12">
            <v>1609</v>
          </cell>
          <cell r="H12">
            <v>8509</v>
          </cell>
          <cell r="I12">
            <v>4308</v>
          </cell>
          <cell r="J12">
            <v>7614</v>
          </cell>
          <cell r="K12">
            <v>14720</v>
          </cell>
          <cell r="L12">
            <v>17093</v>
          </cell>
          <cell r="M12">
            <v>7382</v>
          </cell>
          <cell r="N12">
            <v>12893</v>
          </cell>
          <cell r="O12">
            <v>9729</v>
          </cell>
          <cell r="P12">
            <v>1530</v>
          </cell>
          <cell r="Q12">
            <v>5256</v>
          </cell>
          <cell r="R12">
            <v>2907</v>
          </cell>
          <cell r="S12">
            <v>6846</v>
          </cell>
          <cell r="T12">
            <v>2835</v>
          </cell>
          <cell r="U12">
            <v>2700</v>
          </cell>
          <cell r="V12">
            <v>6365</v>
          </cell>
          <cell r="W12">
            <v>2782</v>
          </cell>
          <cell r="X12">
            <v>5288</v>
          </cell>
          <cell r="Y12">
            <v>2238</v>
          </cell>
        </row>
        <row r="15">
          <cell r="D15">
            <v>2873</v>
          </cell>
          <cell r="E15">
            <v>504</v>
          </cell>
          <cell r="F15">
            <v>35959</v>
          </cell>
          <cell r="G15">
            <v>1609</v>
          </cell>
          <cell r="H15">
            <v>7005</v>
          </cell>
          <cell r="I15">
            <v>4298</v>
          </cell>
          <cell r="J15">
            <v>7609</v>
          </cell>
          <cell r="K15">
            <v>3229</v>
          </cell>
          <cell r="L15">
            <v>12215</v>
          </cell>
          <cell r="M15">
            <v>7234</v>
          </cell>
          <cell r="N15">
            <v>12891</v>
          </cell>
          <cell r="O15">
            <v>9729</v>
          </cell>
          <cell r="P15">
            <v>1512</v>
          </cell>
          <cell r="Q15">
            <v>5256</v>
          </cell>
          <cell r="R15">
            <v>1482</v>
          </cell>
          <cell r="S15">
            <v>6846</v>
          </cell>
          <cell r="T15">
            <v>2835</v>
          </cell>
          <cell r="U15">
            <v>2700</v>
          </cell>
          <cell r="V15">
            <v>6363</v>
          </cell>
          <cell r="W15">
            <v>2777</v>
          </cell>
          <cell r="X15">
            <v>5269</v>
          </cell>
          <cell r="Y15">
            <v>2238</v>
          </cell>
        </row>
        <row r="16">
          <cell r="D16">
            <v>5</v>
          </cell>
          <cell r="E16">
            <v>2</v>
          </cell>
          <cell r="F16">
            <v>11</v>
          </cell>
          <cell r="G16">
            <v>0</v>
          </cell>
          <cell r="H16">
            <v>0</v>
          </cell>
          <cell r="I16">
            <v>2</v>
          </cell>
          <cell r="J16">
            <v>0</v>
          </cell>
          <cell r="K16">
            <v>1</v>
          </cell>
          <cell r="L16">
            <v>2</v>
          </cell>
          <cell r="M16">
            <v>1</v>
          </cell>
          <cell r="N16">
            <v>0</v>
          </cell>
          <cell r="O16">
            <v>4</v>
          </cell>
          <cell r="P16">
            <v>1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2</v>
          </cell>
        </row>
        <row r="17"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4</v>
          </cell>
          <cell r="L17">
            <v>0</v>
          </cell>
          <cell r="M17">
            <v>0</v>
          </cell>
          <cell r="N17">
            <v>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D18">
            <v>17</v>
          </cell>
          <cell r="E18">
            <v>0</v>
          </cell>
          <cell r="F18">
            <v>7010</v>
          </cell>
          <cell r="G18">
            <v>0</v>
          </cell>
          <cell r="H18">
            <v>0</v>
          </cell>
          <cell r="I18">
            <v>200</v>
          </cell>
          <cell r="J18">
            <v>0</v>
          </cell>
          <cell r="K18">
            <v>0</v>
          </cell>
          <cell r="L18">
            <v>2</v>
          </cell>
          <cell r="M18">
            <v>3585</v>
          </cell>
          <cell r="N18">
            <v>0</v>
          </cell>
          <cell r="O18">
            <v>9112</v>
          </cell>
          <cell r="P18">
            <v>1011</v>
          </cell>
          <cell r="Q18">
            <v>0</v>
          </cell>
          <cell r="R18">
            <v>6</v>
          </cell>
          <cell r="S18">
            <v>48</v>
          </cell>
          <cell r="T18">
            <v>1682</v>
          </cell>
          <cell r="U18">
            <v>0</v>
          </cell>
          <cell r="V18">
            <v>0</v>
          </cell>
          <cell r="W18">
            <v>2086</v>
          </cell>
          <cell r="X18">
            <v>0</v>
          </cell>
          <cell r="Y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4</v>
          </cell>
          <cell r="K19">
            <v>7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1</v>
          </cell>
          <cell r="K20">
            <v>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D22">
            <v>152</v>
          </cell>
          <cell r="E22">
            <v>229</v>
          </cell>
          <cell r="F22">
            <v>295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173</v>
          </cell>
          <cell r="L22">
            <v>54</v>
          </cell>
          <cell r="M22">
            <v>92</v>
          </cell>
          <cell r="N22">
            <v>6</v>
          </cell>
          <cell r="O22">
            <v>331</v>
          </cell>
          <cell r="P22">
            <v>377</v>
          </cell>
          <cell r="Q22">
            <v>0</v>
          </cell>
          <cell r="R22">
            <v>44</v>
          </cell>
          <cell r="S22">
            <v>6</v>
          </cell>
          <cell r="T22">
            <v>18</v>
          </cell>
          <cell r="U22">
            <v>4</v>
          </cell>
          <cell r="V22">
            <v>18</v>
          </cell>
          <cell r="W22">
            <v>0</v>
          </cell>
          <cell r="X22">
            <v>162</v>
          </cell>
          <cell r="Y22">
            <v>516</v>
          </cell>
        </row>
        <row r="25">
          <cell r="D25">
            <v>19</v>
          </cell>
          <cell r="E25">
            <v>13</v>
          </cell>
          <cell r="F25">
            <v>35</v>
          </cell>
          <cell r="G25">
            <v>22</v>
          </cell>
          <cell r="H25">
            <v>4</v>
          </cell>
          <cell r="I25">
            <v>2</v>
          </cell>
          <cell r="J25">
            <v>817</v>
          </cell>
          <cell r="K25">
            <v>155</v>
          </cell>
          <cell r="L25">
            <v>25</v>
          </cell>
          <cell r="M25">
            <v>12</v>
          </cell>
          <cell r="N25">
            <v>0</v>
          </cell>
          <cell r="O25">
            <v>64</v>
          </cell>
          <cell r="P25">
            <v>36</v>
          </cell>
          <cell r="Q25">
            <v>325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7</v>
          </cell>
          <cell r="W25">
            <v>2</v>
          </cell>
          <cell r="X25">
            <v>1</v>
          </cell>
          <cell r="Y25">
            <v>8</v>
          </cell>
        </row>
        <row r="28">
          <cell r="D28">
            <v>458</v>
          </cell>
          <cell r="E28">
            <v>515</v>
          </cell>
          <cell r="F28">
            <v>3018</v>
          </cell>
          <cell r="G28">
            <v>520</v>
          </cell>
          <cell r="H28">
            <v>439</v>
          </cell>
          <cell r="I28">
            <v>282</v>
          </cell>
          <cell r="J28">
            <v>910</v>
          </cell>
          <cell r="K28">
            <v>737</v>
          </cell>
          <cell r="L28">
            <v>822</v>
          </cell>
          <cell r="M28">
            <v>353</v>
          </cell>
          <cell r="N28">
            <v>511</v>
          </cell>
          <cell r="O28">
            <v>972</v>
          </cell>
          <cell r="P28">
            <v>1231</v>
          </cell>
          <cell r="Q28">
            <v>937</v>
          </cell>
          <cell r="R28">
            <v>356</v>
          </cell>
          <cell r="S28">
            <v>832</v>
          </cell>
          <cell r="T28">
            <v>420</v>
          </cell>
          <cell r="U28">
            <v>79</v>
          </cell>
          <cell r="V28">
            <v>367</v>
          </cell>
          <cell r="W28">
            <v>863</v>
          </cell>
          <cell r="X28">
            <v>773</v>
          </cell>
          <cell r="Y28">
            <v>450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2"/>
    </sheetNames>
    <sheetDataSet>
      <sheetData sheetId="0">
        <row r="12">
          <cell r="D12">
            <v>147</v>
          </cell>
          <cell r="E12">
            <v>37</v>
          </cell>
          <cell r="F12">
            <v>1931</v>
          </cell>
          <cell r="G12">
            <v>429</v>
          </cell>
          <cell r="H12">
            <v>609</v>
          </cell>
          <cell r="I12">
            <v>880</v>
          </cell>
          <cell r="J12">
            <v>138</v>
          </cell>
          <cell r="K12">
            <v>1223</v>
          </cell>
          <cell r="L12">
            <v>309</v>
          </cell>
          <cell r="M12">
            <v>1026</v>
          </cell>
          <cell r="N12">
            <v>1045</v>
          </cell>
          <cell r="O12">
            <v>760</v>
          </cell>
          <cell r="P12">
            <v>90</v>
          </cell>
          <cell r="Q12">
            <v>206</v>
          </cell>
          <cell r="R12">
            <v>398</v>
          </cell>
          <cell r="S12">
            <v>313</v>
          </cell>
          <cell r="T12">
            <v>147</v>
          </cell>
          <cell r="U12">
            <v>166</v>
          </cell>
          <cell r="V12">
            <v>743</v>
          </cell>
          <cell r="W12">
            <v>294</v>
          </cell>
          <cell r="X12">
            <v>158</v>
          </cell>
          <cell r="Y12">
            <v>227</v>
          </cell>
        </row>
        <row r="22">
          <cell r="D22">
            <v>11</v>
          </cell>
          <cell r="E22">
            <v>13</v>
          </cell>
          <cell r="F22">
            <v>35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10</v>
          </cell>
          <cell r="N22">
            <v>3</v>
          </cell>
          <cell r="O22">
            <v>8</v>
          </cell>
          <cell r="P22">
            <v>8</v>
          </cell>
          <cell r="Q22">
            <v>0</v>
          </cell>
          <cell r="R22">
            <v>5</v>
          </cell>
          <cell r="S22">
            <v>0</v>
          </cell>
          <cell r="T22">
            <v>3</v>
          </cell>
          <cell r="U22">
            <v>0</v>
          </cell>
          <cell r="V22">
            <v>2</v>
          </cell>
          <cell r="W22">
            <v>0</v>
          </cell>
          <cell r="X22">
            <v>0</v>
          </cell>
          <cell r="Y22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3"/>
    </sheetNames>
    <sheetDataSet>
      <sheetData sheetId="0">
        <row r="12">
          <cell r="D12">
            <v>119</v>
          </cell>
          <cell r="E12">
            <v>74</v>
          </cell>
          <cell r="F12">
            <v>1649</v>
          </cell>
          <cell r="G12">
            <v>130</v>
          </cell>
          <cell r="H12">
            <v>553</v>
          </cell>
          <cell r="I12">
            <v>578</v>
          </cell>
          <cell r="J12">
            <v>592</v>
          </cell>
          <cell r="K12">
            <v>1189</v>
          </cell>
          <cell r="L12">
            <v>532</v>
          </cell>
          <cell r="M12">
            <v>947</v>
          </cell>
          <cell r="N12">
            <v>1001</v>
          </cell>
          <cell r="O12">
            <v>743</v>
          </cell>
          <cell r="P12">
            <v>171</v>
          </cell>
          <cell r="Q12">
            <v>299</v>
          </cell>
          <cell r="R12">
            <v>393</v>
          </cell>
          <cell r="S12">
            <v>349</v>
          </cell>
          <cell r="T12">
            <v>210</v>
          </cell>
          <cell r="U12">
            <v>225</v>
          </cell>
          <cell r="V12">
            <v>903</v>
          </cell>
          <cell r="W12">
            <v>247</v>
          </cell>
          <cell r="X12">
            <v>243</v>
          </cell>
          <cell r="Y12">
            <v>171</v>
          </cell>
        </row>
        <row r="22">
          <cell r="D22">
            <v>5</v>
          </cell>
          <cell r="E22">
            <v>40</v>
          </cell>
          <cell r="F22">
            <v>74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</v>
          </cell>
          <cell r="M22">
            <v>2</v>
          </cell>
          <cell r="N22">
            <v>0</v>
          </cell>
          <cell r="O22">
            <v>76</v>
          </cell>
          <cell r="P22">
            <v>51</v>
          </cell>
          <cell r="Q22">
            <v>0</v>
          </cell>
          <cell r="R22">
            <v>7</v>
          </cell>
          <cell r="S22">
            <v>3</v>
          </cell>
          <cell r="T22">
            <v>1</v>
          </cell>
          <cell r="U22">
            <v>4</v>
          </cell>
          <cell r="V22">
            <v>0</v>
          </cell>
          <cell r="W22">
            <v>0</v>
          </cell>
          <cell r="X22">
            <v>0</v>
          </cell>
          <cell r="Y22">
            <v>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4"/>
    </sheetNames>
    <sheetDataSet>
      <sheetData sheetId="0">
        <row r="12">
          <cell r="D12">
            <v>105</v>
          </cell>
          <cell r="E12">
            <v>42</v>
          </cell>
          <cell r="F12">
            <v>2463</v>
          </cell>
          <cell r="G12">
            <v>356</v>
          </cell>
          <cell r="H12">
            <v>413</v>
          </cell>
          <cell r="I12">
            <v>310</v>
          </cell>
          <cell r="J12">
            <v>627</v>
          </cell>
          <cell r="K12">
            <v>1115</v>
          </cell>
          <cell r="L12">
            <v>3431</v>
          </cell>
          <cell r="M12">
            <v>1303</v>
          </cell>
          <cell r="N12">
            <v>1334</v>
          </cell>
          <cell r="O12">
            <v>1295</v>
          </cell>
          <cell r="P12">
            <v>287</v>
          </cell>
          <cell r="Q12">
            <v>268</v>
          </cell>
          <cell r="R12">
            <v>402</v>
          </cell>
          <cell r="S12">
            <v>523</v>
          </cell>
          <cell r="T12">
            <v>277</v>
          </cell>
          <cell r="U12">
            <v>294</v>
          </cell>
          <cell r="V12">
            <v>969</v>
          </cell>
          <cell r="W12">
            <v>257</v>
          </cell>
          <cell r="X12">
            <v>208</v>
          </cell>
          <cell r="Y12">
            <v>166</v>
          </cell>
        </row>
        <row r="15">
          <cell r="D15">
            <v>105</v>
          </cell>
          <cell r="E15">
            <v>42</v>
          </cell>
          <cell r="F15">
            <v>2368</v>
          </cell>
          <cell r="G15">
            <v>356</v>
          </cell>
          <cell r="H15">
            <v>369</v>
          </cell>
          <cell r="I15">
            <v>309</v>
          </cell>
          <cell r="J15">
            <v>627</v>
          </cell>
          <cell r="K15">
            <v>577</v>
          </cell>
          <cell r="L15">
            <v>2135</v>
          </cell>
          <cell r="M15">
            <v>1155</v>
          </cell>
          <cell r="N15">
            <v>1332</v>
          </cell>
          <cell r="O15">
            <v>1295</v>
          </cell>
          <cell r="P15">
            <v>286</v>
          </cell>
          <cell r="Q15">
            <v>268</v>
          </cell>
          <cell r="R15">
            <v>29</v>
          </cell>
          <cell r="S15">
            <v>523</v>
          </cell>
          <cell r="T15">
            <v>277</v>
          </cell>
          <cell r="U15">
            <v>294</v>
          </cell>
          <cell r="V15">
            <v>969</v>
          </cell>
          <cell r="W15">
            <v>257</v>
          </cell>
          <cell r="X15">
            <v>208</v>
          </cell>
          <cell r="Y15">
            <v>166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D18">
            <v>0</v>
          </cell>
          <cell r="E18">
            <v>0</v>
          </cell>
          <cell r="F18">
            <v>529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698</v>
          </cell>
          <cell r="N18">
            <v>0</v>
          </cell>
          <cell r="O18">
            <v>1188</v>
          </cell>
          <cell r="P18">
            <v>100</v>
          </cell>
          <cell r="Q18">
            <v>0</v>
          </cell>
          <cell r="R18">
            <v>0</v>
          </cell>
          <cell r="S18">
            <v>3</v>
          </cell>
          <cell r="T18">
            <v>100</v>
          </cell>
          <cell r="U18">
            <v>0</v>
          </cell>
          <cell r="V18">
            <v>0</v>
          </cell>
          <cell r="W18">
            <v>165</v>
          </cell>
          <cell r="X18">
            <v>0</v>
          </cell>
          <cell r="Y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2">
          <cell r="D22">
            <v>1</v>
          </cell>
          <cell r="E22">
            <v>23</v>
          </cell>
          <cell r="F22">
            <v>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</v>
          </cell>
          <cell r="M22">
            <v>0</v>
          </cell>
          <cell r="N22">
            <v>0</v>
          </cell>
          <cell r="O22">
            <v>21</v>
          </cell>
          <cell r="P22">
            <v>162</v>
          </cell>
          <cell r="Q22">
            <v>0</v>
          </cell>
          <cell r="R22">
            <v>14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5"/>
    </sheetNames>
    <sheetDataSet>
      <sheetData sheetId="0">
        <row r="12">
          <cell r="D12">
            <v>155</v>
          </cell>
          <cell r="E12">
            <v>34</v>
          </cell>
          <cell r="F12">
            <v>3436</v>
          </cell>
          <cell r="G12">
            <v>118</v>
          </cell>
          <cell r="H12">
            <v>660</v>
          </cell>
          <cell r="I12">
            <v>218</v>
          </cell>
          <cell r="J12">
            <v>450</v>
          </cell>
          <cell r="K12">
            <v>770</v>
          </cell>
          <cell r="L12">
            <v>4730</v>
          </cell>
          <cell r="M12">
            <v>1092</v>
          </cell>
          <cell r="N12">
            <v>1552</v>
          </cell>
          <cell r="O12">
            <v>1163</v>
          </cell>
          <cell r="P12">
            <v>230</v>
          </cell>
          <cell r="Q12">
            <v>354</v>
          </cell>
          <cell r="R12">
            <v>228</v>
          </cell>
          <cell r="S12">
            <v>648</v>
          </cell>
          <cell r="T12">
            <v>237</v>
          </cell>
          <cell r="U12">
            <v>222</v>
          </cell>
          <cell r="V12">
            <v>657</v>
          </cell>
          <cell r="W12">
            <v>370</v>
          </cell>
          <cell r="X12">
            <v>638</v>
          </cell>
          <cell r="Y12">
            <v>153</v>
          </cell>
        </row>
        <row r="22">
          <cell r="D22">
            <v>40</v>
          </cell>
          <cell r="E22">
            <v>11</v>
          </cell>
          <cell r="F22">
            <v>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9</v>
          </cell>
          <cell r="M22">
            <v>3</v>
          </cell>
          <cell r="N22">
            <v>0</v>
          </cell>
          <cell r="O22">
            <v>24</v>
          </cell>
          <cell r="P22">
            <v>73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6"/>
    </sheetNames>
    <sheetDataSet>
      <sheetData sheetId="0">
        <row r="12">
          <cell r="D12">
            <v>168</v>
          </cell>
          <cell r="E12">
            <v>39</v>
          </cell>
          <cell r="F12">
            <v>1381</v>
          </cell>
          <cell r="G12">
            <v>105</v>
          </cell>
          <cell r="H12">
            <v>584</v>
          </cell>
          <cell r="I12">
            <v>131</v>
          </cell>
          <cell r="J12">
            <v>555</v>
          </cell>
          <cell r="K12">
            <v>1618</v>
          </cell>
          <cell r="L12">
            <v>1406</v>
          </cell>
          <cell r="M12">
            <v>629</v>
          </cell>
          <cell r="N12">
            <v>1318</v>
          </cell>
          <cell r="O12">
            <v>1050</v>
          </cell>
          <cell r="P12">
            <v>93</v>
          </cell>
          <cell r="Q12">
            <v>410</v>
          </cell>
          <cell r="R12">
            <v>201</v>
          </cell>
          <cell r="S12">
            <v>744</v>
          </cell>
          <cell r="T12">
            <v>178</v>
          </cell>
          <cell r="U12">
            <v>185</v>
          </cell>
          <cell r="V12">
            <v>625</v>
          </cell>
          <cell r="W12">
            <v>625</v>
          </cell>
          <cell r="X12">
            <v>420</v>
          </cell>
          <cell r="Y12">
            <v>152</v>
          </cell>
        </row>
        <row r="22">
          <cell r="D22">
            <v>14</v>
          </cell>
          <cell r="E22">
            <v>19</v>
          </cell>
          <cell r="F22">
            <v>63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10</v>
          </cell>
          <cell r="M22">
            <v>9</v>
          </cell>
          <cell r="N22">
            <v>0</v>
          </cell>
          <cell r="O22">
            <v>38</v>
          </cell>
          <cell r="P22">
            <v>7</v>
          </cell>
          <cell r="Q22">
            <v>0</v>
          </cell>
          <cell r="R22">
            <v>17</v>
          </cell>
          <cell r="S22">
            <v>3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7"/>
    </sheetNames>
    <sheetDataSet>
      <sheetData sheetId="0">
        <row r="12">
          <cell r="D12">
            <v>139</v>
          </cell>
          <cell r="E12">
            <v>65</v>
          </cell>
          <cell r="F12">
            <v>1843</v>
          </cell>
          <cell r="G12">
            <v>76</v>
          </cell>
          <cell r="H12">
            <v>663</v>
          </cell>
          <cell r="I12">
            <v>192</v>
          </cell>
          <cell r="J12">
            <v>160</v>
          </cell>
          <cell r="K12">
            <v>1282</v>
          </cell>
          <cell r="L12">
            <v>925</v>
          </cell>
          <cell r="M12">
            <v>404</v>
          </cell>
          <cell r="N12">
            <v>934</v>
          </cell>
          <cell r="O12">
            <v>994</v>
          </cell>
          <cell r="P12">
            <v>65</v>
          </cell>
          <cell r="Q12">
            <v>356</v>
          </cell>
          <cell r="R12">
            <v>162</v>
          </cell>
          <cell r="S12">
            <v>856</v>
          </cell>
          <cell r="T12">
            <v>150</v>
          </cell>
          <cell r="U12">
            <v>110</v>
          </cell>
          <cell r="V12">
            <v>396</v>
          </cell>
          <cell r="W12">
            <v>424</v>
          </cell>
          <cell r="X12">
            <v>371</v>
          </cell>
          <cell r="Y12">
            <v>153</v>
          </cell>
        </row>
        <row r="15">
          <cell r="D15">
            <v>139</v>
          </cell>
          <cell r="E15">
            <v>65</v>
          </cell>
          <cell r="F15">
            <v>1206</v>
          </cell>
          <cell r="G15">
            <v>76</v>
          </cell>
          <cell r="H15">
            <v>606</v>
          </cell>
          <cell r="I15">
            <v>192</v>
          </cell>
          <cell r="J15">
            <v>160</v>
          </cell>
          <cell r="K15">
            <v>339</v>
          </cell>
          <cell r="L15">
            <v>288</v>
          </cell>
          <cell r="M15">
            <v>404</v>
          </cell>
          <cell r="N15">
            <v>934</v>
          </cell>
          <cell r="O15">
            <v>994</v>
          </cell>
          <cell r="P15">
            <v>65</v>
          </cell>
          <cell r="Q15">
            <v>356</v>
          </cell>
          <cell r="R15">
            <v>101</v>
          </cell>
          <cell r="S15">
            <v>856</v>
          </cell>
          <cell r="T15">
            <v>150</v>
          </cell>
          <cell r="U15">
            <v>110</v>
          </cell>
          <cell r="V15">
            <v>396</v>
          </cell>
          <cell r="W15">
            <v>424</v>
          </cell>
          <cell r="X15">
            <v>371</v>
          </cell>
          <cell r="Y15">
            <v>153</v>
          </cell>
        </row>
        <row r="16">
          <cell r="D16">
            <v>0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D18">
            <v>0</v>
          </cell>
          <cell r="E18">
            <v>0</v>
          </cell>
          <cell r="F18">
            <v>866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83</v>
          </cell>
          <cell r="N18">
            <v>0</v>
          </cell>
          <cell r="O18">
            <v>929</v>
          </cell>
          <cell r="P18">
            <v>58</v>
          </cell>
          <cell r="Q18">
            <v>0</v>
          </cell>
          <cell r="R18">
            <v>0</v>
          </cell>
          <cell r="S18">
            <v>9</v>
          </cell>
          <cell r="T18">
            <v>94</v>
          </cell>
          <cell r="U18">
            <v>0</v>
          </cell>
          <cell r="V18">
            <v>0</v>
          </cell>
          <cell r="W18">
            <v>401</v>
          </cell>
          <cell r="X18">
            <v>0</v>
          </cell>
          <cell r="Y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2">
          <cell r="D22">
            <v>19</v>
          </cell>
          <cell r="E22">
            <v>26</v>
          </cell>
          <cell r="F22">
            <v>48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</v>
          </cell>
          <cell r="L22">
            <v>5</v>
          </cell>
          <cell r="M22">
            <v>0</v>
          </cell>
          <cell r="N22">
            <v>0</v>
          </cell>
          <cell r="O22">
            <v>43</v>
          </cell>
          <cell r="P22">
            <v>3</v>
          </cell>
          <cell r="Q22">
            <v>0</v>
          </cell>
          <cell r="R22">
            <v>1</v>
          </cell>
          <cell r="S22">
            <v>0</v>
          </cell>
          <cell r="T22">
            <v>3</v>
          </cell>
          <cell r="U22">
            <v>0</v>
          </cell>
          <cell r="V22">
            <v>8</v>
          </cell>
          <cell r="W22">
            <v>0</v>
          </cell>
          <cell r="X22">
            <v>0</v>
          </cell>
          <cell r="Y22">
            <v>34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8"/>
    </sheetNames>
    <sheetDataSet>
      <sheetData sheetId="0">
        <row r="12">
          <cell r="D12">
            <v>181</v>
          </cell>
          <cell r="E12">
            <v>26</v>
          </cell>
          <cell r="F12">
            <v>2203</v>
          </cell>
          <cell r="G12">
            <v>114</v>
          </cell>
          <cell r="H12">
            <v>972</v>
          </cell>
          <cell r="I12">
            <v>292</v>
          </cell>
          <cell r="J12">
            <v>601</v>
          </cell>
          <cell r="K12">
            <v>2001</v>
          </cell>
          <cell r="L12">
            <v>773</v>
          </cell>
          <cell r="M12">
            <v>281</v>
          </cell>
          <cell r="N12">
            <v>872</v>
          </cell>
          <cell r="O12">
            <v>989</v>
          </cell>
          <cell r="P12">
            <v>72</v>
          </cell>
          <cell r="Q12">
            <v>375</v>
          </cell>
          <cell r="R12">
            <v>182</v>
          </cell>
          <cell r="S12">
            <v>866</v>
          </cell>
          <cell r="T12">
            <v>269</v>
          </cell>
          <cell r="U12">
            <v>63</v>
          </cell>
          <cell r="V12">
            <v>311</v>
          </cell>
          <cell r="W12">
            <v>308</v>
          </cell>
          <cell r="X12">
            <v>502</v>
          </cell>
          <cell r="Y12">
            <v>159</v>
          </cell>
        </row>
        <row r="22">
          <cell r="D22">
            <v>16</v>
          </cell>
          <cell r="E22">
            <v>9</v>
          </cell>
          <cell r="F22">
            <v>13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12</v>
          </cell>
          <cell r="N22">
            <v>0</v>
          </cell>
          <cell r="O22">
            <v>36</v>
          </cell>
          <cell r="P22">
            <v>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</v>
          </cell>
          <cell r="W22">
            <v>0</v>
          </cell>
          <cell r="X22">
            <v>0</v>
          </cell>
          <cell r="Y22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9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37" customWidth="1"/>
    <col min="2" max="2" width="0.85546875" style="2" customWidth="1"/>
    <col min="3" max="3" width="51.421875" style="3" customWidth="1"/>
    <col min="4" max="4" width="6.421875" style="3" customWidth="1"/>
    <col min="5" max="5" width="5.57421875" style="3" customWidth="1"/>
    <col min="6" max="6" width="7.28125" style="3" customWidth="1"/>
    <col min="7" max="11" width="6.28125" style="3" customWidth="1"/>
    <col min="12" max="13" width="6.57421875" style="3" customWidth="1"/>
    <col min="14" max="14" width="6.57421875" style="3" bestFit="1" customWidth="1"/>
    <col min="15" max="15" width="6.421875" style="3" customWidth="1"/>
    <col min="16" max="16" width="6.28125" style="3" customWidth="1"/>
    <col min="17" max="17" width="7.00390625" style="3" customWidth="1"/>
    <col min="18" max="18" width="7.28125" style="3" customWidth="1"/>
    <col min="19" max="20" width="6.421875" style="3" customWidth="1"/>
    <col min="21" max="21" width="6.57421875" style="3" customWidth="1"/>
    <col min="22" max="22" width="5.28125" style="3" customWidth="1"/>
    <col min="23" max="23" width="7.421875" style="3" customWidth="1"/>
    <col min="24" max="24" width="9.8515625" style="3" customWidth="1"/>
    <col min="25" max="26" width="7.7109375" style="3" customWidth="1"/>
    <col min="27" max="27" width="0.85546875" style="3" customWidth="1"/>
    <col min="28" max="16384" width="11.421875" style="3" customWidth="1"/>
  </cols>
  <sheetData>
    <row r="1" ht="6" customHeight="1"/>
    <row r="2" spans="1:26" s="7" customFormat="1" ht="16.5" customHeight="1">
      <c r="A2" s="37"/>
      <c r="B2" s="2"/>
      <c r="C2" s="223" t="s">
        <v>88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s="7" customFormat="1" ht="16.5" customHeight="1">
      <c r="A3" s="38"/>
      <c r="B3" s="4"/>
      <c r="C3" s="236" t="s">
        <v>84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</row>
    <row r="4" spans="1:26" s="7" customFormat="1" ht="6" customHeight="1">
      <c r="A4" s="38"/>
      <c r="B4" s="4"/>
      <c r="C4" s="33"/>
      <c r="D4" s="45"/>
      <c r="E4" s="45"/>
      <c r="F4" s="45"/>
      <c r="G4" s="45"/>
      <c r="H4" s="45"/>
      <c r="I4" s="45"/>
      <c r="J4" s="45"/>
      <c r="K4" s="45"/>
      <c r="L4" s="45"/>
      <c r="M4" s="89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2" customHeight="1" thickBot="1">
      <c r="A5" s="38"/>
      <c r="B5" s="4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3:26" ht="12.75" customHeight="1">
      <c r="C6" s="225" t="s">
        <v>8</v>
      </c>
      <c r="D6" s="227" t="s">
        <v>29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8"/>
    </row>
    <row r="7" spans="1:26" ht="12.75" customHeight="1">
      <c r="A7" s="39"/>
      <c r="B7" s="5"/>
      <c r="C7" s="226"/>
      <c r="D7" s="229" t="s">
        <v>0</v>
      </c>
      <c r="E7" s="229"/>
      <c r="F7" s="229"/>
      <c r="G7" s="230" t="s">
        <v>9</v>
      </c>
      <c r="H7" s="230"/>
      <c r="I7" s="230"/>
      <c r="J7" s="230"/>
      <c r="K7" s="230"/>
      <c r="L7" s="229" t="s">
        <v>1</v>
      </c>
      <c r="M7" s="229"/>
      <c r="N7" s="229"/>
      <c r="O7" s="231" t="s">
        <v>2</v>
      </c>
      <c r="P7" s="232"/>
      <c r="Q7" s="48" t="s">
        <v>30</v>
      </c>
      <c r="R7" s="233" t="s">
        <v>4</v>
      </c>
      <c r="S7" s="233"/>
      <c r="T7" s="233"/>
      <c r="U7" s="233"/>
      <c r="V7" s="233"/>
      <c r="W7" s="131" t="s">
        <v>5</v>
      </c>
      <c r="X7" s="131" t="s">
        <v>6</v>
      </c>
      <c r="Y7" s="131" t="s">
        <v>7</v>
      </c>
      <c r="Z7" s="234" t="s">
        <v>3</v>
      </c>
    </row>
    <row r="8" spans="1:26" ht="76.5" customHeight="1">
      <c r="A8" s="39"/>
      <c r="B8" s="5"/>
      <c r="C8" s="226"/>
      <c r="D8" s="49" t="s">
        <v>12</v>
      </c>
      <c r="E8" s="49" t="s">
        <v>11</v>
      </c>
      <c r="F8" s="49" t="s">
        <v>10</v>
      </c>
      <c r="G8" s="50" t="s">
        <v>63</v>
      </c>
      <c r="H8" s="51" t="s">
        <v>22</v>
      </c>
      <c r="I8" s="51" t="s">
        <v>64</v>
      </c>
      <c r="J8" s="51" t="s">
        <v>21</v>
      </c>
      <c r="K8" s="52" t="s">
        <v>65</v>
      </c>
      <c r="L8" s="49" t="s">
        <v>23</v>
      </c>
      <c r="M8" s="49" t="s">
        <v>68</v>
      </c>
      <c r="N8" s="53" t="s">
        <v>18</v>
      </c>
      <c r="O8" s="54" t="s">
        <v>66</v>
      </c>
      <c r="P8" s="55" t="s">
        <v>19</v>
      </c>
      <c r="Q8" s="56" t="s">
        <v>32</v>
      </c>
      <c r="R8" s="54" t="s">
        <v>15</v>
      </c>
      <c r="S8" s="51" t="s">
        <v>13</v>
      </c>
      <c r="T8" s="56" t="s">
        <v>16</v>
      </c>
      <c r="U8" s="51" t="s">
        <v>14</v>
      </c>
      <c r="V8" s="52" t="s">
        <v>17</v>
      </c>
      <c r="W8" s="57" t="s">
        <v>25</v>
      </c>
      <c r="X8" s="58" t="s">
        <v>24</v>
      </c>
      <c r="Y8" s="54" t="s">
        <v>20</v>
      </c>
      <c r="Z8" s="235"/>
    </row>
    <row r="9" spans="1:26" s="10" customFormat="1" ht="6" customHeight="1">
      <c r="A9" s="39"/>
      <c r="B9" s="5"/>
      <c r="C9" s="59"/>
      <c r="D9" s="60"/>
      <c r="E9" s="60"/>
      <c r="F9" s="60"/>
      <c r="G9" s="61"/>
      <c r="H9" s="60"/>
      <c r="I9" s="60"/>
      <c r="J9" s="60"/>
      <c r="K9" s="62"/>
      <c r="L9" s="60"/>
      <c r="M9" s="60"/>
      <c r="N9" s="63"/>
      <c r="O9" s="64"/>
      <c r="P9" s="65"/>
      <c r="Q9" s="63"/>
      <c r="R9" s="64"/>
      <c r="S9" s="60"/>
      <c r="T9" s="63"/>
      <c r="U9" s="60"/>
      <c r="V9" s="62"/>
      <c r="W9" s="62"/>
      <c r="X9" s="64"/>
      <c r="Y9" s="64"/>
      <c r="Z9" s="66"/>
    </row>
    <row r="10" spans="1:26" s="10" customFormat="1" ht="6" customHeight="1">
      <c r="A10" s="39"/>
      <c r="B10" s="5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2"/>
      <c r="T10" s="13"/>
      <c r="U10" s="12"/>
      <c r="V10" s="12"/>
      <c r="W10" s="12"/>
      <c r="X10" s="13"/>
      <c r="Y10" s="13"/>
      <c r="Z10" s="14"/>
    </row>
    <row r="11" spans="1:26" ht="13.5" customHeight="1">
      <c r="A11" s="39"/>
      <c r="B11" s="5"/>
      <c r="C11" s="30" t="s">
        <v>38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31"/>
      <c r="W11" s="31"/>
      <c r="X11" s="31"/>
      <c r="Y11" s="31"/>
      <c r="Z11" s="32"/>
    </row>
    <row r="12" spans="3:31" ht="13.5" customHeight="1">
      <c r="C12" s="41" t="s">
        <v>45</v>
      </c>
      <c r="D12" s="42">
        <v>204</v>
      </c>
      <c r="E12" s="42">
        <v>33</v>
      </c>
      <c r="F12" s="42">
        <v>4215</v>
      </c>
      <c r="G12" s="42">
        <v>7</v>
      </c>
      <c r="H12" s="42">
        <v>586</v>
      </c>
      <c r="I12" s="42">
        <v>345</v>
      </c>
      <c r="J12" s="42">
        <v>114</v>
      </c>
      <c r="K12" s="42">
        <v>230</v>
      </c>
      <c r="L12" s="42">
        <v>491</v>
      </c>
      <c r="M12" s="42">
        <v>250</v>
      </c>
      <c r="N12" s="42">
        <v>1157</v>
      </c>
      <c r="O12" s="42">
        <v>75</v>
      </c>
      <c r="P12" s="42">
        <v>87</v>
      </c>
      <c r="Q12" s="42">
        <v>232</v>
      </c>
      <c r="R12" s="42">
        <v>117</v>
      </c>
      <c r="S12" s="42">
        <v>438</v>
      </c>
      <c r="T12" s="42">
        <v>254</v>
      </c>
      <c r="U12" s="42">
        <v>378</v>
      </c>
      <c r="V12" s="42">
        <v>433</v>
      </c>
      <c r="W12" s="42">
        <v>43</v>
      </c>
      <c r="X12" s="42">
        <v>615</v>
      </c>
      <c r="Y12" s="42">
        <v>167</v>
      </c>
      <c r="Z12" s="67">
        <v>10471</v>
      </c>
      <c r="AB12" s="27"/>
      <c r="AC12" s="16"/>
      <c r="AE12" s="16"/>
    </row>
    <row r="13" spans="1:26" ht="6" customHeight="1">
      <c r="A13" s="39"/>
      <c r="B13" s="5"/>
      <c r="C13" s="30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31"/>
      <c r="W13" s="31"/>
      <c r="X13" s="31"/>
      <c r="Y13" s="31"/>
      <c r="Z13" s="32"/>
    </row>
    <row r="14" spans="1:26" ht="13.5" customHeight="1">
      <c r="A14" s="39"/>
      <c r="B14" s="5"/>
      <c r="C14" s="30" t="s">
        <v>39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31"/>
      <c r="W14" s="31"/>
      <c r="X14" s="31"/>
      <c r="Y14" s="31"/>
      <c r="Z14" s="32"/>
    </row>
    <row r="15" spans="1:31" ht="13.5" customHeight="1">
      <c r="A15" s="39"/>
      <c r="B15" s="5"/>
      <c r="C15" s="15" t="s">
        <v>46</v>
      </c>
      <c r="D15" s="42">
        <v>204</v>
      </c>
      <c r="E15" s="42">
        <v>33</v>
      </c>
      <c r="F15" s="42">
        <v>4086</v>
      </c>
      <c r="G15" s="42">
        <v>7</v>
      </c>
      <c r="H15" s="42">
        <v>500</v>
      </c>
      <c r="I15" s="42">
        <v>345</v>
      </c>
      <c r="J15" s="42">
        <v>114</v>
      </c>
      <c r="K15" s="42">
        <v>230</v>
      </c>
      <c r="L15" s="42">
        <v>491</v>
      </c>
      <c r="M15" s="42">
        <v>250</v>
      </c>
      <c r="N15" s="42">
        <v>1157</v>
      </c>
      <c r="O15" s="42">
        <v>75</v>
      </c>
      <c r="P15" s="42">
        <v>87</v>
      </c>
      <c r="Q15" s="42">
        <v>232</v>
      </c>
      <c r="R15" s="42">
        <v>117</v>
      </c>
      <c r="S15" s="42">
        <v>438</v>
      </c>
      <c r="T15" s="42">
        <v>254</v>
      </c>
      <c r="U15" s="42">
        <v>378</v>
      </c>
      <c r="V15" s="42">
        <v>433</v>
      </c>
      <c r="W15" s="42">
        <v>43</v>
      </c>
      <c r="X15" s="42">
        <v>615</v>
      </c>
      <c r="Y15" s="42">
        <v>167</v>
      </c>
      <c r="Z15" s="67">
        <v>10256</v>
      </c>
      <c r="AB15" s="27"/>
      <c r="AC15" s="16"/>
      <c r="AE15" s="16"/>
    </row>
    <row r="16" spans="1:31" ht="13.5" customHeight="1">
      <c r="A16" s="39"/>
      <c r="B16" s="5"/>
      <c r="C16" s="41" t="s">
        <v>47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67">
        <v>0</v>
      </c>
      <c r="AB16" s="29"/>
      <c r="AC16" s="16"/>
      <c r="AE16" s="16"/>
    </row>
    <row r="17" spans="1:31" ht="13.5" customHeight="1">
      <c r="A17" s="39"/>
      <c r="B17" s="5"/>
      <c r="C17" s="41" t="s">
        <v>48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67">
        <v>0</v>
      </c>
      <c r="AB17" s="27"/>
      <c r="AC17" s="16"/>
      <c r="AE17" s="16"/>
    </row>
    <row r="18" spans="3:31" ht="13.5" customHeight="1">
      <c r="C18" s="41" t="s">
        <v>49</v>
      </c>
      <c r="D18" s="42">
        <v>0</v>
      </c>
      <c r="E18" s="42">
        <v>0</v>
      </c>
      <c r="F18" s="42">
        <v>120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66</v>
      </c>
      <c r="N18" s="42">
        <v>0</v>
      </c>
      <c r="O18" s="42">
        <v>75</v>
      </c>
      <c r="P18" s="42">
        <v>66</v>
      </c>
      <c r="Q18" s="42">
        <v>0</v>
      </c>
      <c r="R18" s="42">
        <v>0</v>
      </c>
      <c r="S18" s="42">
        <v>5</v>
      </c>
      <c r="T18" s="42">
        <v>210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67">
        <v>542</v>
      </c>
      <c r="AB18" s="27"/>
      <c r="AE18" s="16"/>
    </row>
    <row r="19" spans="1:31" ht="13.5" customHeight="1">
      <c r="A19" s="39"/>
      <c r="B19" s="5"/>
      <c r="C19" s="15" t="s">
        <v>41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67">
        <v>0</v>
      </c>
      <c r="AB19" s="27"/>
      <c r="AC19" s="16"/>
      <c r="AE19" s="16"/>
    </row>
    <row r="20" spans="1:31" ht="13.5" customHeight="1">
      <c r="A20" s="39"/>
      <c r="B20" s="5"/>
      <c r="C20" s="15" t="s">
        <v>50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67">
        <v>0</v>
      </c>
      <c r="AB20" s="27"/>
      <c r="AC20" s="16"/>
      <c r="AE20" s="16"/>
    </row>
    <row r="21" spans="1:31" ht="13.5" customHeight="1">
      <c r="A21" s="39"/>
      <c r="B21" s="5"/>
      <c r="C21" s="15" t="s">
        <v>51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67">
        <v>0</v>
      </c>
      <c r="AB21" s="27"/>
      <c r="AC21" s="16"/>
      <c r="AE21" s="16"/>
    </row>
    <row r="22" spans="1:31" ht="13.5" customHeight="1">
      <c r="A22" s="39"/>
      <c r="B22" s="5"/>
      <c r="C22" s="15" t="s">
        <v>52</v>
      </c>
      <c r="D22" s="42">
        <v>16</v>
      </c>
      <c r="E22" s="42">
        <v>14</v>
      </c>
      <c r="F22" s="42">
        <v>6</v>
      </c>
      <c r="G22" s="42">
        <v>0</v>
      </c>
      <c r="H22" s="42">
        <v>0</v>
      </c>
      <c r="I22" s="42">
        <v>0</v>
      </c>
      <c r="J22" s="42">
        <v>0</v>
      </c>
      <c r="K22" s="42">
        <v>111</v>
      </c>
      <c r="L22" s="42">
        <v>6</v>
      </c>
      <c r="M22" s="42">
        <v>0</v>
      </c>
      <c r="N22" s="42">
        <v>0</v>
      </c>
      <c r="O22" s="42">
        <v>0</v>
      </c>
      <c r="P22" s="42">
        <v>21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23</v>
      </c>
      <c r="Z22" s="67">
        <v>197</v>
      </c>
      <c r="AB22" s="27"/>
      <c r="AC22" s="16"/>
      <c r="AE22" s="16"/>
    </row>
    <row r="23" spans="3:26" ht="6" customHeight="1">
      <c r="C23" s="13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33"/>
    </row>
    <row r="24" spans="3:26" ht="13.5" customHeight="1">
      <c r="C24" s="34" t="s">
        <v>40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133"/>
    </row>
    <row r="25" spans="3:31" ht="29.25" customHeight="1">
      <c r="C25" s="28" t="s">
        <v>53</v>
      </c>
      <c r="D25" s="42">
        <v>0</v>
      </c>
      <c r="E25" s="42">
        <v>0</v>
      </c>
      <c r="F25" s="42">
        <v>6</v>
      </c>
      <c r="G25" s="42">
        <v>1</v>
      </c>
      <c r="H25" s="42">
        <v>0</v>
      </c>
      <c r="I25" s="42">
        <v>0</v>
      </c>
      <c r="J25" s="42">
        <v>24</v>
      </c>
      <c r="K25" s="42">
        <v>30</v>
      </c>
      <c r="L25" s="42">
        <v>0</v>
      </c>
      <c r="M25" s="42">
        <v>1</v>
      </c>
      <c r="N25" s="42">
        <v>0</v>
      </c>
      <c r="O25" s="42">
        <v>0</v>
      </c>
      <c r="P25" s="42">
        <v>4</v>
      </c>
      <c r="Q25" s="42">
        <v>15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7">
        <v>81</v>
      </c>
      <c r="AB25" s="27"/>
      <c r="AC25" s="16"/>
      <c r="AE25" s="16"/>
    </row>
    <row r="26" spans="3:31" ht="6" customHeight="1">
      <c r="C26" s="2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7"/>
      <c r="AB26" s="27"/>
      <c r="AC26" s="16"/>
      <c r="AE26" s="16"/>
    </row>
    <row r="27" spans="3:31" ht="13.5" customHeight="1">
      <c r="C27" s="34" t="s">
        <v>42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35"/>
      <c r="AB27" s="27"/>
      <c r="AE27" s="16"/>
    </row>
    <row r="28" spans="3:31" ht="13.5" customHeight="1">
      <c r="C28" s="15" t="s">
        <v>54</v>
      </c>
      <c r="D28" s="42">
        <v>33</v>
      </c>
      <c r="E28" s="42">
        <v>50</v>
      </c>
      <c r="F28" s="42">
        <v>236</v>
      </c>
      <c r="G28" s="42">
        <v>17</v>
      </c>
      <c r="H28" s="42">
        <v>35</v>
      </c>
      <c r="I28" s="42">
        <v>23</v>
      </c>
      <c r="J28" s="42">
        <v>63</v>
      </c>
      <c r="K28" s="42">
        <v>44</v>
      </c>
      <c r="L28" s="42">
        <v>91</v>
      </c>
      <c r="M28" s="42">
        <v>30</v>
      </c>
      <c r="N28" s="42">
        <v>54</v>
      </c>
      <c r="O28" s="42">
        <v>93</v>
      </c>
      <c r="P28" s="42">
        <v>116</v>
      </c>
      <c r="Q28" s="42">
        <v>62</v>
      </c>
      <c r="R28" s="42">
        <v>26</v>
      </c>
      <c r="S28" s="42">
        <v>83</v>
      </c>
      <c r="T28" s="42">
        <v>34</v>
      </c>
      <c r="U28" s="42">
        <v>7</v>
      </c>
      <c r="V28" s="42">
        <v>30</v>
      </c>
      <c r="W28" s="42">
        <v>104</v>
      </c>
      <c r="X28" s="42">
        <v>68</v>
      </c>
      <c r="Y28" s="42">
        <v>20</v>
      </c>
      <c r="Z28" s="46">
        <v>1319</v>
      </c>
      <c r="AB28" s="27"/>
      <c r="AC28" s="16"/>
      <c r="AE28" s="16"/>
    </row>
    <row r="29" spans="3:31" ht="6" customHeight="1" thickBot="1"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9"/>
      <c r="AC29" s="16"/>
      <c r="AE29" s="16"/>
    </row>
    <row r="30" spans="3:31" ht="6" customHeight="1"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  <c r="AC30" s="16"/>
      <c r="AE30" s="16"/>
    </row>
    <row r="31" spans="1:26" s="25" customFormat="1" ht="11.25" customHeight="1">
      <c r="A31" s="37"/>
      <c r="C31" s="220" t="s">
        <v>26</v>
      </c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</row>
    <row r="32" spans="1:26" s="24" customFormat="1" ht="23.25" customHeight="1">
      <c r="A32" s="37"/>
      <c r="C32" s="221" t="s">
        <v>91</v>
      </c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</row>
    <row r="33" spans="1:26" s="24" customFormat="1" ht="11.25" customHeight="1">
      <c r="A33" s="37"/>
      <c r="C33" s="221" t="s">
        <v>92</v>
      </c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</row>
    <row r="34" spans="1:26" s="25" customFormat="1" ht="12" customHeight="1">
      <c r="A34" s="37"/>
      <c r="C34" s="221" t="s">
        <v>93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</row>
    <row r="35" spans="1:26" s="24" customFormat="1" ht="12.75" customHeight="1">
      <c r="A35" s="37"/>
      <c r="C35" s="221" t="s">
        <v>94</v>
      </c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</row>
    <row r="36" spans="1:26" s="24" customFormat="1" ht="11.25" customHeight="1">
      <c r="A36" s="37"/>
      <c r="C36" s="221" t="s">
        <v>95</v>
      </c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</row>
    <row r="37" spans="1:26" s="25" customFormat="1" ht="23.25" customHeight="1">
      <c r="A37" s="37"/>
      <c r="C37" s="219" t="s">
        <v>87</v>
      </c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</row>
    <row r="38" spans="1:26" s="24" customFormat="1" ht="22.5" customHeight="1">
      <c r="A38" s="37"/>
      <c r="C38" s="219" t="s">
        <v>86</v>
      </c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</row>
    <row r="39" spans="1:26" s="24" customFormat="1" ht="14.25" customHeight="1">
      <c r="A39" s="37"/>
      <c r="C39" s="221" t="s">
        <v>96</v>
      </c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</row>
    <row r="40" spans="1:26" s="24" customFormat="1" ht="12.75" customHeight="1">
      <c r="A40" s="37"/>
      <c r="C40" s="221" t="s">
        <v>97</v>
      </c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</row>
    <row r="41" spans="1:26" s="24" customFormat="1" ht="12.75" customHeight="1">
      <c r="A41" s="37"/>
      <c r="C41" s="221" t="s">
        <v>98</v>
      </c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</row>
    <row r="42" spans="1:26" s="26" customFormat="1" ht="12.75" customHeight="1">
      <c r="A42" s="37"/>
      <c r="C42" s="219" t="s">
        <v>44</v>
      </c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</row>
    <row r="43" spans="1:26" ht="22.5" customHeight="1">
      <c r="A43" s="40"/>
      <c r="C43" s="221" t="s">
        <v>89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</row>
    <row r="44" spans="1:26" ht="12" customHeight="1">
      <c r="A44" s="40"/>
      <c r="C44" s="217" t="s">
        <v>43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</row>
    <row r="45" spans="3:26" ht="12" customHeight="1">
      <c r="C45" s="221" t="s">
        <v>90</v>
      </c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</row>
    <row r="46" spans="3:26" ht="12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14"/>
      <c r="Y46" s="214"/>
      <c r="Z46" s="10"/>
    </row>
    <row r="47" spans="1:26" ht="12" customHeight="1">
      <c r="A47" s="4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14"/>
      <c r="Y47" s="214"/>
      <c r="Z47" s="10"/>
    </row>
    <row r="48" spans="3:26" ht="12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14"/>
      <c r="Y48" s="214"/>
      <c r="Z48" s="10"/>
    </row>
    <row r="49" spans="3:25" ht="12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6"/>
      <c r="Y49" s="6"/>
    </row>
    <row r="50" spans="1:25" ht="12" customHeight="1">
      <c r="A50" s="4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6"/>
    </row>
    <row r="51" spans="3:25" ht="12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6"/>
      <c r="Y51" s="6"/>
    </row>
    <row r="52" spans="3:25" ht="12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6"/>
    </row>
    <row r="53" spans="1:25" ht="12.75" customHeight="1">
      <c r="A53" s="4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6"/>
      <c r="Y53" s="6"/>
    </row>
    <row r="54" spans="3:25" ht="12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"/>
      <c r="Y54" s="6"/>
    </row>
    <row r="55" spans="3:25" ht="12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6"/>
      <c r="Y55" s="6"/>
    </row>
    <row r="56" spans="1:25" ht="12.75" customHeight="1">
      <c r="A56" s="4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6"/>
    </row>
    <row r="57" spans="3:25" ht="12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6"/>
      <c r="Y57" s="6"/>
    </row>
    <row r="58" spans="3:25" ht="12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6"/>
      <c r="Y58" s="6"/>
    </row>
    <row r="59" spans="1:25" ht="12.75" customHeight="1">
      <c r="A59" s="22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6"/>
      <c r="Y59" s="6"/>
    </row>
    <row r="60" spans="1:25" ht="12.75" customHeight="1">
      <c r="A60" s="22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6"/>
      <c r="Y60" s="6"/>
    </row>
    <row r="61" spans="1:25" ht="12.75" customHeight="1">
      <c r="A61" s="22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6"/>
      <c r="Y61" s="6"/>
    </row>
    <row r="62" spans="3:25" ht="12.7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6"/>
      <c r="Y62" s="6"/>
    </row>
    <row r="63" spans="3:25" ht="12.7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6"/>
      <c r="Y63" s="6"/>
    </row>
    <row r="64" spans="3:25" ht="12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6"/>
      <c r="Y64" s="6"/>
    </row>
    <row r="65" spans="3:25" ht="12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6"/>
      <c r="Y65" s="6"/>
    </row>
    <row r="66" spans="3:25" ht="12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6"/>
      <c r="Y66" s="6"/>
    </row>
    <row r="67" spans="3:25" ht="12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6"/>
      <c r="Y67" s="6"/>
    </row>
    <row r="68" spans="3:25" ht="12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6"/>
      <c r="Y68" s="6"/>
    </row>
    <row r="69" spans="3:25" ht="12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6"/>
      <c r="Y69" s="6"/>
    </row>
    <row r="70" spans="3:25" ht="12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6"/>
      <c r="Y70" s="6"/>
    </row>
    <row r="71" spans="3:25" ht="12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6"/>
      <c r="Y71" s="6"/>
    </row>
    <row r="72" spans="3:25" ht="12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6"/>
      <c r="Y72" s="6"/>
    </row>
    <row r="73" spans="3:25" ht="12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6"/>
      <c r="Y73" s="6"/>
    </row>
    <row r="74" spans="3:25" ht="12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6"/>
      <c r="Y74" s="6"/>
    </row>
    <row r="75" spans="3:25" ht="12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6"/>
      <c r="Y75" s="6"/>
    </row>
    <row r="76" spans="3:25" ht="12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6"/>
      <c r="Y76" s="6"/>
    </row>
    <row r="77" spans="3:25" ht="12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6"/>
      <c r="Y77" s="6"/>
    </row>
    <row r="78" spans="3:25" ht="12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6"/>
      <c r="Y78" s="6"/>
    </row>
    <row r="79" spans="3:25" ht="12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6"/>
      <c r="Y79" s="6"/>
    </row>
    <row r="80" spans="3:25" ht="12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6"/>
      <c r="Y80" s="6"/>
    </row>
    <row r="81" spans="3:25" ht="12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6"/>
      <c r="Y81" s="6"/>
    </row>
    <row r="82" spans="3:25" ht="12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6"/>
      <c r="Y82" s="6"/>
    </row>
    <row r="83" spans="3:25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6"/>
      <c r="Y83" s="6"/>
    </row>
    <row r="84" spans="3:25" ht="12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6"/>
      <c r="Y84" s="6"/>
    </row>
    <row r="85" spans="3:25" ht="12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6"/>
      <c r="Y85" s="6"/>
    </row>
    <row r="86" spans="3:25" ht="12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6"/>
      <c r="Y86" s="6"/>
    </row>
    <row r="87" spans="3:25" ht="12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6"/>
      <c r="Y87" s="6"/>
    </row>
    <row r="88" spans="3:25" ht="12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6"/>
      <c r="Y88" s="6"/>
    </row>
    <row r="89" spans="3:25" ht="12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6"/>
      <c r="Y89" s="6"/>
    </row>
    <row r="90" spans="3:25" ht="12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6"/>
      <c r="Y90" s="6"/>
    </row>
    <row r="91" spans="3:25" ht="12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6"/>
      <c r="Y91" s="6"/>
    </row>
    <row r="92" spans="3:25" ht="12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6"/>
      <c r="Y92" s="6"/>
    </row>
    <row r="93" spans="3:25" ht="12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6"/>
      <c r="Y93" s="6"/>
    </row>
  </sheetData>
  <sheetProtection/>
  <mergeCells count="25">
    <mergeCell ref="C40:Z40"/>
    <mergeCell ref="C42:Z42"/>
    <mergeCell ref="A59:A61"/>
    <mergeCell ref="C39:Z39"/>
    <mergeCell ref="C34:Z34"/>
    <mergeCell ref="C35:Z35"/>
    <mergeCell ref="C41:Z41"/>
    <mergeCell ref="C43:Z43"/>
    <mergeCell ref="C45:Z45"/>
    <mergeCell ref="C33:Z33"/>
    <mergeCell ref="C36:Z36"/>
    <mergeCell ref="C38:Z38"/>
    <mergeCell ref="C32:Z32"/>
    <mergeCell ref="C2:Z2"/>
    <mergeCell ref="C3:Z3"/>
    <mergeCell ref="C6:C8"/>
    <mergeCell ref="D6:Z6"/>
    <mergeCell ref="D7:F7"/>
    <mergeCell ref="G7:K7"/>
    <mergeCell ref="L7:N7"/>
    <mergeCell ref="O7:P7"/>
    <mergeCell ref="R7:V7"/>
    <mergeCell ref="Z7:Z8"/>
    <mergeCell ref="C31:Z31"/>
    <mergeCell ref="C37:Z37"/>
  </mergeCells>
  <printOptions horizontalCentered="1" vertic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63" r:id="rId2"/>
  <headerFooter scaleWithDoc="0">
    <oddHeader>&amp;L&amp;G&amp;R&amp;G</oddHeader>
    <oddFooter>&amp;R&amp;G
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25" customWidth="1"/>
    <col min="2" max="2" width="23.8515625" style="25" customWidth="1"/>
    <col min="3" max="5" width="6.57421875" style="25" customWidth="1"/>
    <col min="6" max="6" width="8.28125" style="25" customWidth="1"/>
    <col min="7" max="9" width="6.57421875" style="25" customWidth="1"/>
    <col min="10" max="10" width="9.00390625" style="25" customWidth="1"/>
    <col min="11" max="11" width="8.57421875" style="25" customWidth="1"/>
    <col min="12" max="12" width="7.57421875" style="25" customWidth="1"/>
    <col min="13" max="13" width="8.421875" style="25" customWidth="1"/>
    <col min="14" max="14" width="1.421875" style="25" customWidth="1"/>
    <col min="15" max="15" width="10.00390625" style="25" customWidth="1"/>
    <col min="16" max="16" width="3.7109375" style="25" customWidth="1"/>
    <col min="17" max="16384" width="11.421875" style="25" customWidth="1"/>
  </cols>
  <sheetData>
    <row r="1" spans="2:15" ht="42" customHeight="1">
      <c r="B1" s="241" t="str">
        <f>"4.1.3 Acciones de protección a personas migrantes efectuadas por Grupo Beta, según entidad federativa"&amp;", enero-"&amp;LOWER(INDEX('[1]Cuadro 4.1'!B5:Q5,COLUMN('[1]Cuadro 4.1'!Q5)-3))&amp;" de 2021"</f>
        <v>4.1.3 Acciones de protección a personas migrantes efectuadas por Grupo Beta, según entidad federativa, enero-diciembre de 2021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ht="12.75" thickBot="1"/>
    <row r="3" spans="2:15" ht="15" customHeight="1">
      <c r="B3" s="74"/>
      <c r="C3" s="238" t="s">
        <v>27</v>
      </c>
      <c r="D3" s="238"/>
      <c r="E3" s="238"/>
      <c r="F3" s="238"/>
      <c r="G3" s="238"/>
      <c r="H3" s="238"/>
      <c r="I3" s="238"/>
      <c r="J3" s="238"/>
      <c r="K3" s="238"/>
      <c r="L3" s="238" t="s">
        <v>28</v>
      </c>
      <c r="M3" s="238"/>
      <c r="N3" s="75"/>
      <c r="O3" s="239" t="s">
        <v>3</v>
      </c>
    </row>
    <row r="4" spans="2:15" ht="204.75" customHeight="1">
      <c r="B4" s="84" t="s">
        <v>29</v>
      </c>
      <c r="C4" s="70" t="s">
        <v>55</v>
      </c>
      <c r="D4" s="71" t="s">
        <v>56</v>
      </c>
      <c r="E4" s="71" t="s">
        <v>57</v>
      </c>
      <c r="F4" s="71" t="s">
        <v>58</v>
      </c>
      <c r="G4" s="71" t="s">
        <v>36</v>
      </c>
      <c r="H4" s="71" t="s">
        <v>34</v>
      </c>
      <c r="I4" s="71" t="s">
        <v>35</v>
      </c>
      <c r="J4" s="71" t="s">
        <v>59</v>
      </c>
      <c r="K4" s="71" t="s">
        <v>60</v>
      </c>
      <c r="L4" s="70" t="s">
        <v>61</v>
      </c>
      <c r="M4" s="72" t="s">
        <v>62</v>
      </c>
      <c r="N4" s="83"/>
      <c r="O4" s="240"/>
    </row>
    <row r="5" spans="2:15" ht="12" customHeight="1">
      <c r="B5" s="76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77"/>
    </row>
    <row r="6" spans="2:15" ht="12" customHeight="1">
      <c r="B6" s="85" t="s">
        <v>3</v>
      </c>
      <c r="C6" s="88">
        <f>SUM(C8:C16)</f>
        <v>2477</v>
      </c>
      <c r="D6" s="86">
        <f aca="true" t="shared" si="0" ref="D6:M6">SUM(D8:D16)</f>
        <v>32</v>
      </c>
      <c r="E6" s="86">
        <f t="shared" si="0"/>
        <v>10</v>
      </c>
      <c r="F6" s="88">
        <f t="shared" si="0"/>
        <v>142433</v>
      </c>
      <c r="G6" s="88">
        <f t="shared" si="0"/>
        <v>12</v>
      </c>
      <c r="H6" s="86">
        <f t="shared" si="0"/>
        <v>7</v>
      </c>
      <c r="I6" s="86">
        <f t="shared" si="0"/>
        <v>5</v>
      </c>
      <c r="J6" s="88">
        <f t="shared" si="0"/>
        <v>166573</v>
      </c>
      <c r="K6" s="86">
        <f t="shared" si="0"/>
        <v>24759</v>
      </c>
      <c r="L6" s="86">
        <f t="shared" si="0"/>
        <v>15845</v>
      </c>
      <c r="M6" s="86">
        <f t="shared" si="0"/>
        <v>1547</v>
      </c>
      <c r="N6" s="86"/>
      <c r="O6" s="87">
        <f>SUM(C6:M6)</f>
        <v>353700</v>
      </c>
    </row>
    <row r="7" spans="2:15" ht="12" customHeight="1">
      <c r="B7" s="8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73"/>
    </row>
    <row r="8" spans="2:15" ht="12" customHeight="1">
      <c r="B8" s="82" t="s">
        <v>0</v>
      </c>
      <c r="C8" s="42">
        <f>SUM('[2]Cuadro 4.1.1'!D22:F22)</f>
        <v>676</v>
      </c>
      <c r="D8" s="42">
        <f>SUM('[2]Cuadro 4.1.1'!D16:F16)</f>
        <v>18</v>
      </c>
      <c r="E8" s="42">
        <f>SUM('[2]Cuadro 4.1.1'!D17:F17)</f>
        <v>1</v>
      </c>
      <c r="F8" s="42">
        <f>SUM('[2]Cuadro 4.1.1'!D15:F15)</f>
        <v>39336</v>
      </c>
      <c r="G8" s="42">
        <f>SUM('[2]Cuadro 4.1.1'!D19:F19)</f>
        <v>0</v>
      </c>
      <c r="H8" s="42">
        <f>SUM('[2]Cuadro 4.1.1'!D20:F20)</f>
        <v>0</v>
      </c>
      <c r="I8" s="42">
        <f>SUM('[2]Cuadro 4.1.1'!D21:F21)</f>
        <v>0</v>
      </c>
      <c r="J8" s="42">
        <f>SUM('[2]Cuadro 4.1.1'!D12:F12)</f>
        <v>43969</v>
      </c>
      <c r="K8" s="42">
        <f>SUM('[2]Cuadro 4.1.1'!D18:F18)</f>
        <v>7027</v>
      </c>
      <c r="L8" s="42">
        <f>SUM('[2]Cuadro 4.1.1'!D28:F28)</f>
        <v>3991</v>
      </c>
      <c r="M8" s="42">
        <f>SUM('[2]Cuadro 4.1.1'!D25:F25)</f>
        <v>67</v>
      </c>
      <c r="N8" s="42"/>
      <c r="O8" s="73">
        <f>SUM(C8:M8)</f>
        <v>95085</v>
      </c>
    </row>
    <row r="9" spans="2:15" ht="12" customHeight="1">
      <c r="B9" s="82" t="s">
        <v>33</v>
      </c>
      <c r="C9" s="42">
        <f>SUM('[2]Cuadro 4.1.1'!G22:K22)</f>
        <v>173</v>
      </c>
      <c r="D9" s="42">
        <f>SUM('[2]Cuadro 4.1.1'!G16:K16)</f>
        <v>3</v>
      </c>
      <c r="E9" s="42">
        <f>SUM('[2]Cuadro 4.1.1'!G17:K17)</f>
        <v>4</v>
      </c>
      <c r="F9" s="42">
        <f>SUM('[2]Cuadro 4.1.1'!G15:K15)</f>
        <v>23750</v>
      </c>
      <c r="G9" s="42">
        <f>SUM('[2]Cuadro 4.1.1'!G19:K19)</f>
        <v>12</v>
      </c>
      <c r="H9" s="42">
        <f>SUM('[2]Cuadro 4.1.1'!G20:K20)</f>
        <v>7</v>
      </c>
      <c r="I9" s="42">
        <f>SUM('[2]Cuadro 4.1.1'!G21:K21)</f>
        <v>5</v>
      </c>
      <c r="J9" s="42">
        <f>SUM('[2]Cuadro 4.1.1'!G12:K12)</f>
        <v>36760</v>
      </c>
      <c r="K9" s="42">
        <f>SUM('[2]Cuadro 4.1.1'!G18:K18)</f>
        <v>200</v>
      </c>
      <c r="L9" s="42">
        <f>SUM('[2]Cuadro 4.1.1'!G28:K28)</f>
        <v>2888</v>
      </c>
      <c r="M9" s="42">
        <f>SUM('[2]Cuadro 4.1.1'!G25:K25)</f>
        <v>1000</v>
      </c>
      <c r="N9" s="42"/>
      <c r="O9" s="73">
        <f aca="true" t="shared" si="1" ref="O9:O16">SUM(C9:M9)</f>
        <v>64802</v>
      </c>
    </row>
    <row r="10" spans="2:15" ht="12" customHeight="1">
      <c r="B10" s="82" t="s">
        <v>1</v>
      </c>
      <c r="C10" s="42">
        <f>SUM('[2]Cuadro 4.1.1'!L22:N22)</f>
        <v>152</v>
      </c>
      <c r="D10" s="42">
        <f>SUM('[2]Cuadro 4.1.1'!L16:N16)</f>
        <v>3</v>
      </c>
      <c r="E10" s="42">
        <f>SUM('[2]Cuadro 4.1.1'!L17:N17)</f>
        <v>5</v>
      </c>
      <c r="F10" s="42">
        <f>SUM('[2]Cuadro 4.1.1'!L15:N15)</f>
        <v>32340</v>
      </c>
      <c r="G10" s="42">
        <f>SUM('[2]Cuadro 4.1.1'!L19:N19)</f>
        <v>0</v>
      </c>
      <c r="H10" s="42">
        <f>SUM('[2]Cuadro 4.1.1'!L20:N20)</f>
        <v>0</v>
      </c>
      <c r="I10" s="42">
        <f>SUM('[2]Cuadro 4.1.1'!L21:N21)</f>
        <v>0</v>
      </c>
      <c r="J10" s="42">
        <f>SUM('[2]Cuadro 4.1.1'!L12:N12)</f>
        <v>37368</v>
      </c>
      <c r="K10" s="42">
        <f>SUM('[2]Cuadro 4.1.1'!L18:N18)</f>
        <v>3587</v>
      </c>
      <c r="L10" s="42">
        <f>SUM('[2]Cuadro 4.1.1'!L28:N28)</f>
        <v>1686</v>
      </c>
      <c r="M10" s="42">
        <f>SUM('[2]Cuadro 4.1.1'!L25:N25)</f>
        <v>37</v>
      </c>
      <c r="N10" s="42"/>
      <c r="O10" s="73">
        <f t="shared" si="1"/>
        <v>75178</v>
      </c>
    </row>
    <row r="11" spans="2:15" ht="12" customHeight="1">
      <c r="B11" s="82" t="s">
        <v>2</v>
      </c>
      <c r="C11" s="42">
        <f>SUM('[2]Cuadro 4.1.1'!O22:P22)</f>
        <v>708</v>
      </c>
      <c r="D11" s="42">
        <f>SUM('[2]Cuadro 4.1.1'!O16:P16)</f>
        <v>5</v>
      </c>
      <c r="E11" s="42">
        <f>SUM('[2]Cuadro 4.1.1'!O17:P17)</f>
        <v>0</v>
      </c>
      <c r="F11" s="42">
        <f>SUM('[2]Cuadro 4.1.1'!O15:P15)</f>
        <v>11241</v>
      </c>
      <c r="G11" s="42">
        <f>SUM('[2]Cuadro 4.1.1'!O19:P19)</f>
        <v>0</v>
      </c>
      <c r="H11" s="42">
        <f>SUM('[2]Cuadro 4.1.1'!O20:P20)</f>
        <v>0</v>
      </c>
      <c r="I11" s="42">
        <f>SUM('[2]Cuadro 4.1.1'!O21:P21)</f>
        <v>0</v>
      </c>
      <c r="J11" s="42">
        <f>SUM('[2]Cuadro 4.1.1'!O12:P12)</f>
        <v>11259</v>
      </c>
      <c r="K11" s="42">
        <f>SUM('[2]Cuadro 4.1.1'!O18:P18)</f>
        <v>10123</v>
      </c>
      <c r="L11" s="42">
        <f>SUM('[2]Cuadro 4.1.1'!O28:P28)</f>
        <v>2203</v>
      </c>
      <c r="M11" s="42">
        <f>SUM('[2]Cuadro 4.1.1'!O25:P25)</f>
        <v>100</v>
      </c>
      <c r="N11" s="42"/>
      <c r="O11" s="73">
        <f t="shared" si="1"/>
        <v>35639</v>
      </c>
    </row>
    <row r="12" spans="2:15" ht="12" customHeight="1">
      <c r="B12" s="82" t="s">
        <v>30</v>
      </c>
      <c r="C12" s="42">
        <f>SUM('[2]Cuadro 4.1.1'!Q22)</f>
        <v>0</v>
      </c>
      <c r="D12" s="42">
        <f>SUM('[2]Cuadro 4.1.1'!Q16)</f>
        <v>0</v>
      </c>
      <c r="E12" s="42">
        <f>SUM('[2]Cuadro 4.1.1'!Q17)</f>
        <v>0</v>
      </c>
      <c r="F12" s="42">
        <f>SUM('[2]Cuadro 4.1.1'!Q15)</f>
        <v>5256</v>
      </c>
      <c r="G12" s="42">
        <f>SUM('[2]Cuadro 4.1.1'!Q19)</f>
        <v>0</v>
      </c>
      <c r="H12" s="42">
        <f>SUM('[2]Cuadro 4.1.1'!Q20)</f>
        <v>0</v>
      </c>
      <c r="I12" s="42">
        <f>SUM('[2]Cuadro 4.1.1'!Q21)</f>
        <v>0</v>
      </c>
      <c r="J12" s="42">
        <f>SUM('[2]Cuadro 4.1.1'!Q12)</f>
        <v>5256</v>
      </c>
      <c r="K12" s="42">
        <f>SUM('[2]Cuadro 4.1.1'!Q18)</f>
        <v>0</v>
      </c>
      <c r="L12" s="42">
        <f>SUM('[2]Cuadro 4.1.1'!Q28)</f>
        <v>937</v>
      </c>
      <c r="M12" s="42">
        <f>SUM('[2]Cuadro 4.1.1'!Q25)</f>
        <v>325</v>
      </c>
      <c r="N12" s="42"/>
      <c r="O12" s="73">
        <f t="shared" si="1"/>
        <v>11774</v>
      </c>
    </row>
    <row r="13" spans="2:15" ht="12" customHeight="1">
      <c r="B13" s="82" t="s">
        <v>4</v>
      </c>
      <c r="C13" s="42">
        <f>SUM('[2]Cuadro 4.1.1'!R22:V22)</f>
        <v>90</v>
      </c>
      <c r="D13" s="42">
        <f>SUM('[2]Cuadro 4.1.1'!R16:V16)</f>
        <v>1</v>
      </c>
      <c r="E13" s="42">
        <f>SUM('[2]Cuadro 4.1.1'!R17:V17)</f>
        <v>0</v>
      </c>
      <c r="F13" s="42">
        <f>SUM('[2]Cuadro 4.1.1'!R15:V15)</f>
        <v>20226</v>
      </c>
      <c r="G13" s="42">
        <f>SUM('[2]Cuadro 4.1.1'!R19:V19)</f>
        <v>0</v>
      </c>
      <c r="H13" s="42">
        <f>SUM('[2]Cuadro 4.1.1'!R20:V20)</f>
        <v>0</v>
      </c>
      <c r="I13" s="42">
        <f>SUM('[2]Cuadro 4.1.1'!R21:V21)</f>
        <v>0</v>
      </c>
      <c r="J13" s="42">
        <f>SUM('[2]Cuadro 4.1.1'!R12:V12)</f>
        <v>21653</v>
      </c>
      <c r="K13" s="42">
        <f>SUM('[2]Cuadro 4.1.1'!R18:V18)</f>
        <v>1736</v>
      </c>
      <c r="L13" s="42">
        <f>SUM('[2]Cuadro 4.1.1'!R28:V28)</f>
        <v>2054</v>
      </c>
      <c r="M13" s="42">
        <f>SUM('[2]Cuadro 4.1.1'!R25:V25)</f>
        <v>7</v>
      </c>
      <c r="N13" s="42"/>
      <c r="O13" s="73">
        <f t="shared" si="1"/>
        <v>45767</v>
      </c>
    </row>
    <row r="14" spans="2:15" ht="12" customHeight="1">
      <c r="B14" s="82" t="s">
        <v>5</v>
      </c>
      <c r="C14" s="42">
        <f>SUM('[2]Cuadro 4.1.1'!W22)</f>
        <v>0</v>
      </c>
      <c r="D14" s="42">
        <f>SUM('[2]Cuadro 4.1.1'!W16)</f>
        <v>0</v>
      </c>
      <c r="E14" s="42">
        <f>SUM('[2]Cuadro 4.1.1'!W17)</f>
        <v>0</v>
      </c>
      <c r="F14" s="42">
        <f>SUM('[2]Cuadro 4.1.1'!W15)</f>
        <v>2777</v>
      </c>
      <c r="G14" s="42">
        <f>SUM('[2]Cuadro 4.1.1'!W19)</f>
        <v>0</v>
      </c>
      <c r="H14" s="42">
        <f>SUM('[2]Cuadro 4.1.1'!W20)</f>
        <v>0</v>
      </c>
      <c r="I14" s="42">
        <f>SUM('[2]Cuadro 4.1.1'!W21)</f>
        <v>0</v>
      </c>
      <c r="J14" s="42">
        <f>SUM('[2]Cuadro 4.1.1'!W12)</f>
        <v>2782</v>
      </c>
      <c r="K14" s="42">
        <f>SUM('[2]Cuadro 4.1.1'!W18)</f>
        <v>2086</v>
      </c>
      <c r="L14" s="42">
        <f>SUM('[2]Cuadro 4.1.1'!W28)</f>
        <v>863</v>
      </c>
      <c r="M14" s="42">
        <f>SUM('[2]Cuadro 4.1.1'!W25)</f>
        <v>2</v>
      </c>
      <c r="N14" s="42"/>
      <c r="O14" s="73">
        <f t="shared" si="1"/>
        <v>8510</v>
      </c>
    </row>
    <row r="15" spans="2:15" ht="12" customHeight="1">
      <c r="B15" s="82" t="s">
        <v>6</v>
      </c>
      <c r="C15" s="42">
        <f>SUM('[2]Cuadro 4.1.1'!X22)</f>
        <v>162</v>
      </c>
      <c r="D15" s="42">
        <f>SUM('[2]Cuadro 4.1.1'!X16)</f>
        <v>0</v>
      </c>
      <c r="E15" s="42">
        <f>SUM('[2]Cuadro 4.1.1'!X17)</f>
        <v>0</v>
      </c>
      <c r="F15" s="42">
        <f>SUM('[2]Cuadro 4.1.1'!X15)</f>
        <v>5269</v>
      </c>
      <c r="G15" s="42">
        <f>SUM('[2]Cuadro 4.1.1'!X19)</f>
        <v>0</v>
      </c>
      <c r="H15" s="42">
        <f>SUM('[2]Cuadro 4.1.1'!X20)</f>
        <v>0</v>
      </c>
      <c r="I15" s="42">
        <f>SUM('[2]Cuadro 4.1.1'!X21)</f>
        <v>0</v>
      </c>
      <c r="J15" s="42">
        <f>SUM('[2]Cuadro 4.1.1'!X12)</f>
        <v>5288</v>
      </c>
      <c r="K15" s="42">
        <f>SUM('[2]Cuadro 4.1.1'!X18)</f>
        <v>0</v>
      </c>
      <c r="L15" s="42">
        <f>SUM('[2]Cuadro 4.1.1'!X28)</f>
        <v>773</v>
      </c>
      <c r="M15" s="42">
        <f>SUM('[2]Cuadro 4.1.1'!X25)</f>
        <v>1</v>
      </c>
      <c r="N15" s="42"/>
      <c r="O15" s="73">
        <f t="shared" si="1"/>
        <v>11493</v>
      </c>
    </row>
    <row r="16" spans="2:15" ht="12" customHeight="1">
      <c r="B16" s="82" t="s">
        <v>7</v>
      </c>
      <c r="C16" s="42">
        <f>SUM('[2]Cuadro 4.1.1'!Y22)</f>
        <v>516</v>
      </c>
      <c r="D16" s="42">
        <f>SUM('[2]Cuadro 4.1.1'!Y16)</f>
        <v>2</v>
      </c>
      <c r="E16" s="42">
        <f>SUM('[2]Cuadro 4.1.1'!Y17)</f>
        <v>0</v>
      </c>
      <c r="F16" s="42">
        <f>SUM('[2]Cuadro 4.1.1'!Y15)</f>
        <v>2238</v>
      </c>
      <c r="G16" s="42">
        <f>SUM('[2]Cuadro 4.1.1'!Y19)</f>
        <v>0</v>
      </c>
      <c r="H16" s="42">
        <f>SUM('[2]Cuadro 4.1.1'!Y20)</f>
        <v>0</v>
      </c>
      <c r="I16" s="42">
        <f>SUM('[2]Cuadro 4.1.1'!Y21)</f>
        <v>0</v>
      </c>
      <c r="J16" s="42">
        <f>SUM('[2]Cuadro 4.1.1'!Y12)</f>
        <v>2238</v>
      </c>
      <c r="K16" s="42">
        <f>SUM('[2]Cuadro 4.1.1'!Y18)</f>
        <v>0</v>
      </c>
      <c r="L16" s="42">
        <f>SUM('[2]Cuadro 4.1.1'!Y28)</f>
        <v>450</v>
      </c>
      <c r="M16" s="42">
        <f>SUM('[2]Cuadro 4.1.1'!Y25)</f>
        <v>8</v>
      </c>
      <c r="N16" s="42"/>
      <c r="O16" s="73">
        <f t="shared" si="1"/>
        <v>5452</v>
      </c>
    </row>
    <row r="17" spans="2:15" ht="5.25" customHeight="1" thickBot="1"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</row>
    <row r="18" ht="5.25" customHeight="1"/>
    <row r="19" ht="12">
      <c r="B19" s="134" t="s">
        <v>82</v>
      </c>
    </row>
  </sheetData>
  <sheetProtection/>
  <mergeCells count="4">
    <mergeCell ref="C3:K3"/>
    <mergeCell ref="L3:M3"/>
    <mergeCell ref="O3:O4"/>
    <mergeCell ref="B1:O1"/>
  </mergeCells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r:id="rId2"/>
  <headerFooter scaleWithDoc="0">
    <oddHeader>&amp;L&amp;G&amp;R&amp;G</oddHeader>
    <oddFooter>&amp;R&amp;G
&amp;8&amp;P/&amp;N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48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2" width="0.85546875" style="2" customWidth="1"/>
    <col min="3" max="3" width="33.8515625" style="93" customWidth="1"/>
    <col min="4" max="15" width="8.57421875" style="130" customWidth="1"/>
    <col min="16" max="16" width="0.85546875" style="93" customWidth="1"/>
    <col min="17" max="17" width="8.57421875" style="130" customWidth="1"/>
    <col min="18" max="18" width="0.85546875" style="93" customWidth="1"/>
    <col min="19" max="19" width="11.421875" style="93" customWidth="1"/>
    <col min="20" max="20" width="0" style="93" hidden="1" customWidth="1"/>
    <col min="21" max="16384" width="11.421875" style="93" customWidth="1"/>
  </cols>
  <sheetData>
    <row r="1" spans="1:17" ht="6" customHeight="1">
      <c r="A1" s="90"/>
      <c r="B1" s="90"/>
      <c r="C1" s="91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1"/>
      <c r="Q1" s="92"/>
    </row>
    <row r="2" spans="1:17" s="94" customFormat="1" ht="29.25" customHeight="1">
      <c r="A2" s="37"/>
      <c r="B2" s="37"/>
      <c r="C2" s="242" t="str">
        <f>"4.1.3 Personas migrantes rescatados por Grupo Beta, según entidad federativa"&amp;", enero-"&amp;LOWER(INDEX('[1]Cuadro 4.1'!B5:Q5,COLUMN('[1]Cuadro 4.1'!Q5)-3))&amp;" de 2021"</f>
        <v>4.1.3 Personas migrantes rescatados por Grupo Beta, según entidad federativa, enero-diciembre de 2021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s="97" customFormat="1" ht="6" customHeight="1">
      <c r="A3" s="37"/>
      <c r="B3" s="37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"/>
      <c r="Q3" s="96"/>
    </row>
    <row r="4" spans="1:17" s="101" customFormat="1" ht="12.75" customHeight="1" thickBot="1">
      <c r="A4" s="38"/>
      <c r="B4" s="38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  <c r="Q4" s="99"/>
    </row>
    <row r="5" spans="1:17" s="101" customFormat="1" ht="18">
      <c r="A5" s="38"/>
      <c r="B5" s="38"/>
      <c r="C5" s="68" t="s">
        <v>67</v>
      </c>
      <c r="D5" s="69" t="str">
        <f>CHOOSE(COLUMN(C5)-2,"Enero","Febrero","Marzo","Abril","Mayo","Junio","Julio","Agosto","Septiembre","Octubre","Noviembre","Diciembre")</f>
        <v>Enero</v>
      </c>
      <c r="E5" s="69" t="str">
        <f aca="true" t="shared" si="0" ref="E5:O5">CHOOSE(COLUMN(D5)-2,"Enero","Febrero","Marzo","Abril","Mayo","Junio","Julio","Agosto","Septiembre","Octubre","Noviembre","Diciembre")</f>
        <v>Febrero</v>
      </c>
      <c r="F5" s="69" t="str">
        <f t="shared" si="0"/>
        <v>Marzo</v>
      </c>
      <c r="G5" s="69" t="str">
        <f t="shared" si="0"/>
        <v>Abril</v>
      </c>
      <c r="H5" s="69" t="str">
        <f t="shared" si="0"/>
        <v>Mayo</v>
      </c>
      <c r="I5" s="69" t="str">
        <f t="shared" si="0"/>
        <v>Junio</v>
      </c>
      <c r="J5" s="69" t="str">
        <f t="shared" si="0"/>
        <v>Julio</v>
      </c>
      <c r="K5" s="69" t="str">
        <f t="shared" si="0"/>
        <v>Agosto</v>
      </c>
      <c r="L5" s="69" t="str">
        <f t="shared" si="0"/>
        <v>Septiembre</v>
      </c>
      <c r="M5" s="69" t="str">
        <f t="shared" si="0"/>
        <v>Octubre</v>
      </c>
      <c r="N5" s="69" t="str">
        <f t="shared" si="0"/>
        <v>Noviembre</v>
      </c>
      <c r="O5" s="69" t="str">
        <f t="shared" si="0"/>
        <v>Diciembre</v>
      </c>
      <c r="P5" s="102"/>
      <c r="Q5" s="103" t="s">
        <v>3</v>
      </c>
    </row>
    <row r="6" spans="1:17" s="40" customFormat="1" ht="6" customHeight="1">
      <c r="A6" s="38"/>
      <c r="B6" s="38"/>
      <c r="C6" s="104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  <c r="Q6" s="107"/>
    </row>
    <row r="7" spans="1:17" s="101" customFormat="1" ht="12">
      <c r="A7" s="37"/>
      <c r="B7" s="37"/>
      <c r="C7" s="108" t="s">
        <v>37</v>
      </c>
      <c r="D7" s="109">
        <f>SUM(D9:D17)</f>
        <v>117</v>
      </c>
      <c r="E7" s="109">
        <f aca="true" t="shared" si="1" ref="E7:O7">SUM(E9:E17)</f>
        <v>324</v>
      </c>
      <c r="F7" s="109">
        <f t="shared" si="1"/>
        <v>290</v>
      </c>
      <c r="G7" s="109">
        <f t="shared" si="1"/>
        <v>211</v>
      </c>
      <c r="H7" s="109">
        <f t="shared" si="1"/>
        <v>216</v>
      </c>
      <c r="I7" s="109">
        <f t="shared" si="1"/>
        <v>192</v>
      </c>
      <c r="J7" s="109">
        <f t="shared" si="1"/>
        <v>145</v>
      </c>
      <c r="K7" s="109">
        <f t="shared" si="1"/>
        <v>206</v>
      </c>
      <c r="L7" s="109">
        <f t="shared" si="1"/>
        <v>278</v>
      </c>
      <c r="M7" s="109">
        <f t="shared" si="1"/>
        <v>212</v>
      </c>
      <c r="N7" s="109">
        <f t="shared" si="1"/>
        <v>89</v>
      </c>
      <c r="O7" s="109">
        <f t="shared" si="1"/>
        <v>197</v>
      </c>
      <c r="P7" s="110"/>
      <c r="Q7" s="111">
        <f>SUM(D7:P7)</f>
        <v>2477</v>
      </c>
    </row>
    <row r="8" spans="1:17" s="40" customFormat="1" ht="6" customHeight="1">
      <c r="A8" s="39"/>
      <c r="B8" s="39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4"/>
      <c r="Q8" s="115"/>
    </row>
    <row r="9" spans="1:17" s="101" customFormat="1" ht="12">
      <c r="A9" s="37"/>
      <c r="B9" s="37"/>
      <c r="C9" s="82" t="s">
        <v>0</v>
      </c>
      <c r="D9" s="116">
        <f>SUM('[3]Cuadro 4.1.2'!D22:F22)</f>
        <v>59</v>
      </c>
      <c r="E9" s="116">
        <f>SUM('[4]Cuadro 4.1.3'!D22:F22)</f>
        <v>119</v>
      </c>
      <c r="F9" s="116">
        <f>SUM('[5]Cuadro 4.1.4'!D22:F22)</f>
        <v>28</v>
      </c>
      <c r="G9" s="116">
        <f>SUM('[6]Cuadro 4.1.5'!D22:F22)</f>
        <v>55</v>
      </c>
      <c r="H9" s="116">
        <f>SUM('[7]Cuadro 4.1.6'!D22:F22)</f>
        <v>96</v>
      </c>
      <c r="I9" s="116">
        <f>SUM('[8]Cuadro 4.1.7'!D22:F22)</f>
        <v>93</v>
      </c>
      <c r="J9" s="116">
        <f>SUM('[9]Cuadro 4.1.8'!D22:F22)</f>
        <v>38</v>
      </c>
      <c r="K9" s="116">
        <f>SUM('[10]Cuadro 4.1.9'!D22:F22)</f>
        <v>45</v>
      </c>
      <c r="L9" s="116">
        <f>SUM('[11]Cuadro 4.1.10'!D22:F22)</f>
        <v>51</v>
      </c>
      <c r="M9" s="116">
        <f>SUM('[12]Cuadro 4.1.11'!D22:F22)</f>
        <v>35</v>
      </c>
      <c r="N9" s="116">
        <f>SUM('[13]Cuadro 4.1.12'!D22:F22)</f>
        <v>21</v>
      </c>
      <c r="O9" s="116">
        <f>SUM('Cuadro 4.1.13'!D22:F22)</f>
        <v>36</v>
      </c>
      <c r="P9" s="117"/>
      <c r="Q9" s="118">
        <f>SUM(D9:P9)</f>
        <v>676</v>
      </c>
    </row>
    <row r="10" spans="1:17" s="101" customFormat="1" ht="12">
      <c r="A10" s="37"/>
      <c r="B10" s="37"/>
      <c r="C10" s="82" t="s">
        <v>33</v>
      </c>
      <c r="D10" s="116">
        <f>SUM('[3]Cuadro 4.1.2'!G22:K22)</f>
        <v>0</v>
      </c>
      <c r="E10" s="116">
        <f>SUM('[4]Cuadro 4.1.3'!G22:K22)</f>
        <v>0</v>
      </c>
      <c r="F10" s="116">
        <f>SUM('[5]Cuadro 4.1.4'!G22:K22)</f>
        <v>0</v>
      </c>
      <c r="G10" s="116">
        <f>SUM('[6]Cuadro 4.1.5'!G22:K22)</f>
        <v>0</v>
      </c>
      <c r="H10" s="116">
        <f>SUM('[7]Cuadro 4.1.6'!G22:K22)</f>
        <v>0</v>
      </c>
      <c r="I10" s="116">
        <f>SUM('[8]Cuadro 4.1.7'!G22:K22)</f>
        <v>2</v>
      </c>
      <c r="J10" s="116">
        <f>SUM('[9]Cuadro 4.1.8'!G22:K22)</f>
        <v>0</v>
      </c>
      <c r="K10" s="116">
        <f>SUM('[10]Cuadro 4.1.9'!G22:K22)</f>
        <v>52</v>
      </c>
      <c r="L10" s="116">
        <f>SUM('[11]Cuadro 4.1.10'!G22:K22)</f>
        <v>0</v>
      </c>
      <c r="M10" s="116">
        <f>SUM('[12]Cuadro 4.1.11'!G22:K22)</f>
        <v>8</v>
      </c>
      <c r="N10" s="116">
        <f>SUM('[13]Cuadro 4.1.12'!G22:K22)</f>
        <v>0</v>
      </c>
      <c r="O10" s="116">
        <f>SUM('Cuadro 4.1.13'!G22:K22)</f>
        <v>111</v>
      </c>
      <c r="P10" s="117"/>
      <c r="Q10" s="118">
        <f aca="true" t="shared" si="2" ref="Q10:Q17">SUM(D10:P10)</f>
        <v>173</v>
      </c>
    </row>
    <row r="11" spans="1:17" s="101" customFormat="1" ht="12">
      <c r="A11" s="37"/>
      <c r="B11" s="37"/>
      <c r="C11" s="82" t="s">
        <v>1</v>
      </c>
      <c r="D11" s="116">
        <f>SUM('[3]Cuadro 4.1.2'!L22:N22)</f>
        <v>13</v>
      </c>
      <c r="E11" s="116">
        <f>SUM('[4]Cuadro 4.1.3'!L22:N22)</f>
        <v>9</v>
      </c>
      <c r="F11" s="116">
        <f>SUM('[5]Cuadro 4.1.4'!L22:N22)</f>
        <v>2</v>
      </c>
      <c r="G11" s="116">
        <f>SUM('[6]Cuadro 4.1.5'!L22:N22)</f>
        <v>12</v>
      </c>
      <c r="H11" s="116">
        <f>SUM('[7]Cuadro 4.1.6'!L22:N22)</f>
        <v>19</v>
      </c>
      <c r="I11" s="116">
        <f>SUM('[8]Cuadro 4.1.7'!L22:N22)</f>
        <v>5</v>
      </c>
      <c r="J11" s="116">
        <f>SUM('[9]Cuadro 4.1.8'!L22:N22)</f>
        <v>13</v>
      </c>
      <c r="K11" s="116">
        <f>SUM('[10]Cuadro 4.1.9'!L22:N22)</f>
        <v>15</v>
      </c>
      <c r="L11" s="116">
        <f>SUM('[11]Cuadro 4.1.10'!L22:N22)</f>
        <v>7</v>
      </c>
      <c r="M11" s="116">
        <f>SUM('[12]Cuadro 4.1.11'!L22:N22)</f>
        <v>42</v>
      </c>
      <c r="N11" s="116">
        <f>SUM('[13]Cuadro 4.1.12'!L22:N22)</f>
        <v>9</v>
      </c>
      <c r="O11" s="116">
        <f>SUM('Cuadro 4.1.13'!L22:N22)</f>
        <v>6</v>
      </c>
      <c r="P11" s="117"/>
      <c r="Q11" s="118">
        <f t="shared" si="2"/>
        <v>152</v>
      </c>
    </row>
    <row r="12" spans="1:17" s="101" customFormat="1" ht="12">
      <c r="A12" s="37"/>
      <c r="B12" s="37"/>
      <c r="C12" s="82" t="s">
        <v>2</v>
      </c>
      <c r="D12" s="116">
        <f>SUM('[3]Cuadro 4.1.2'!O22:Q22)</f>
        <v>16</v>
      </c>
      <c r="E12" s="116">
        <f>SUM('[4]Cuadro 4.1.3'!O22:Q22)</f>
        <v>127</v>
      </c>
      <c r="F12" s="116">
        <f>SUM('[5]Cuadro 4.1.4'!O22:Q22)</f>
        <v>183</v>
      </c>
      <c r="G12" s="116">
        <f>SUM('[6]Cuadro 4.1.5'!O22:Q22)</f>
        <v>97</v>
      </c>
      <c r="H12" s="116">
        <f>SUM('[7]Cuadro 4.1.6'!O22:Q22)</f>
        <v>45</v>
      </c>
      <c r="I12" s="116">
        <f>SUM('[8]Cuadro 4.1.7'!O22:Q22)</f>
        <v>46</v>
      </c>
      <c r="J12" s="116">
        <f>SUM('[9]Cuadro 4.1.8'!O22:Q22)</f>
        <v>38</v>
      </c>
      <c r="K12" s="116">
        <f>SUM('[10]Cuadro 4.1.9'!O22:Q22)</f>
        <v>16</v>
      </c>
      <c r="L12" s="116">
        <f>SUM('[11]Cuadro 4.1.10'!O22:Q22)</f>
        <v>27</v>
      </c>
      <c r="M12" s="116">
        <f>SUM('[12]Cuadro 4.1.11'!O22:Q22)</f>
        <v>77</v>
      </c>
      <c r="N12" s="116">
        <f>SUM('[13]Cuadro 4.1.12'!O22:Q22)</f>
        <v>15</v>
      </c>
      <c r="O12" s="116">
        <f>SUM('Cuadro 4.1.13'!O22:Q22)</f>
        <v>21</v>
      </c>
      <c r="P12" s="117"/>
      <c r="Q12" s="118">
        <f t="shared" si="2"/>
        <v>708</v>
      </c>
    </row>
    <row r="13" spans="1:17" s="101" customFormat="1" ht="12">
      <c r="A13" s="37"/>
      <c r="B13" s="37"/>
      <c r="C13" s="82" t="s">
        <v>30</v>
      </c>
      <c r="D13" s="116">
        <f>SUM('[3]Cuadro 4.1.2'!Q22)</f>
        <v>0</v>
      </c>
      <c r="E13" s="116">
        <f>SUM('[4]Cuadro 4.1.3'!Q22)</f>
        <v>0</v>
      </c>
      <c r="F13" s="116">
        <f>SUM('[5]Cuadro 4.1.4'!Q22)</f>
        <v>0</v>
      </c>
      <c r="G13" s="116">
        <f>SUM('[6]Cuadro 4.1.5'!Q22)</f>
        <v>0</v>
      </c>
      <c r="H13" s="116">
        <f>SUM('[7]Cuadro 4.1.6'!Q22)</f>
        <v>0</v>
      </c>
      <c r="I13" s="116">
        <f>SUM('[8]Cuadro 4.1.7'!Q22)</f>
        <v>0</v>
      </c>
      <c r="J13" s="116">
        <f>SUM('[9]Cuadro 4.1.8'!Q22)</f>
        <v>0</v>
      </c>
      <c r="K13" s="116">
        <f>SUM('[10]Cuadro 4.1.9'!Q22)</f>
        <v>0</v>
      </c>
      <c r="L13" s="116">
        <f>SUM('[11]Cuadro 4.1.10'!Q22)</f>
        <v>0</v>
      </c>
      <c r="M13" s="116">
        <f>SUM('[12]Cuadro 4.1.11'!Q22)</f>
        <v>0</v>
      </c>
      <c r="N13" s="116">
        <f>SUM('[13]Cuadro 4.1.12'!Q22)</f>
        <v>0</v>
      </c>
      <c r="O13" s="116">
        <f>SUM('Cuadro 4.1.13'!Q22)</f>
        <v>0</v>
      </c>
      <c r="P13" s="117"/>
      <c r="Q13" s="118">
        <f t="shared" si="2"/>
        <v>0</v>
      </c>
    </row>
    <row r="14" spans="1:17" s="101" customFormat="1" ht="12">
      <c r="A14" s="37"/>
      <c r="B14" s="37"/>
      <c r="C14" s="82" t="s">
        <v>4</v>
      </c>
      <c r="D14" s="116">
        <f>SUM('[3]Cuadro 4.1.2'!R22:V22)</f>
        <v>10</v>
      </c>
      <c r="E14" s="116">
        <f>SUM('[4]Cuadro 4.1.3'!R22:V22)</f>
        <v>15</v>
      </c>
      <c r="F14" s="116">
        <f>SUM('[5]Cuadro 4.1.4'!R22:V22)</f>
        <v>14</v>
      </c>
      <c r="G14" s="116">
        <f>SUM('[6]Cuadro 4.1.5'!R22:V22)</f>
        <v>0</v>
      </c>
      <c r="H14" s="116">
        <f>SUM('[7]Cuadro 4.1.6'!R22:V22)</f>
        <v>20</v>
      </c>
      <c r="I14" s="116">
        <f>SUM('[8]Cuadro 4.1.7'!R22:V22)</f>
        <v>12</v>
      </c>
      <c r="J14" s="116">
        <f>SUM('[9]Cuadro 4.1.8'!R22:V22)</f>
        <v>1</v>
      </c>
      <c r="K14" s="116">
        <f>SUM('[10]Cuadro 4.1.9'!R22:V22)</f>
        <v>14</v>
      </c>
      <c r="L14" s="116">
        <f>SUM('[11]Cuadro 4.1.10'!R22:V22)</f>
        <v>4</v>
      </c>
      <c r="M14" s="116">
        <f>SUM('[12]Cuadro 4.1.11'!R22:V22)</f>
        <v>0</v>
      </c>
      <c r="N14" s="116">
        <f>SUM('[13]Cuadro 4.1.12'!R22:V22)</f>
        <v>0</v>
      </c>
      <c r="O14" s="116">
        <f>SUM('Cuadro 4.1.13'!R22:V22)</f>
        <v>0</v>
      </c>
      <c r="P14" s="117"/>
      <c r="Q14" s="118">
        <f t="shared" si="2"/>
        <v>90</v>
      </c>
    </row>
    <row r="15" spans="1:17" s="101" customFormat="1" ht="12">
      <c r="A15" s="37"/>
      <c r="B15" s="37"/>
      <c r="C15" s="82" t="s">
        <v>5</v>
      </c>
      <c r="D15" s="116">
        <f>SUM('[3]Cuadro 4.1.2'!W22)</f>
        <v>0</v>
      </c>
      <c r="E15" s="116">
        <f>SUM('[4]Cuadro 4.1.3'!W22)</f>
        <v>0</v>
      </c>
      <c r="F15" s="116">
        <f>SUM('[5]Cuadro 4.1.4'!W22)</f>
        <v>0</v>
      </c>
      <c r="G15" s="116">
        <f>SUM('[6]Cuadro 4.1.5'!W22)</f>
        <v>0</v>
      </c>
      <c r="H15" s="116">
        <f>SUM('[7]Cuadro 4.1.6'!W22)</f>
        <v>0</v>
      </c>
      <c r="I15" s="116">
        <f>SUM('[8]Cuadro 4.1.7'!W22)</f>
        <v>0</v>
      </c>
      <c r="J15" s="116">
        <f>SUM('[9]Cuadro 4.1.8'!W22)</f>
        <v>0</v>
      </c>
      <c r="K15" s="116">
        <f>SUM('[10]Cuadro 4.1.9'!W22)</f>
        <v>0</v>
      </c>
      <c r="L15" s="116">
        <f>SUM('[11]Cuadro 4.1.10'!W22)</f>
        <v>0</v>
      </c>
      <c r="M15" s="116">
        <f>SUM('[12]Cuadro 4.1.11'!W22)</f>
        <v>0</v>
      </c>
      <c r="N15" s="116">
        <f>SUM('[13]Cuadro 4.1.12'!W22)</f>
        <v>0</v>
      </c>
      <c r="O15" s="116">
        <f>SUM('Cuadro 4.1.13'!W22)</f>
        <v>0</v>
      </c>
      <c r="P15" s="117"/>
      <c r="Q15" s="118">
        <f t="shared" si="2"/>
        <v>0</v>
      </c>
    </row>
    <row r="16" spans="1:17" s="101" customFormat="1" ht="12">
      <c r="A16" s="39"/>
      <c r="B16" s="39"/>
      <c r="C16" s="82" t="s">
        <v>6</v>
      </c>
      <c r="D16" s="116">
        <f>SUM('[3]Cuadro 4.1.2'!X22)</f>
        <v>0</v>
      </c>
      <c r="E16" s="116">
        <f>SUM('[4]Cuadro 4.1.3'!X22)</f>
        <v>0</v>
      </c>
      <c r="F16" s="116">
        <f>SUM('[5]Cuadro 4.1.4'!X22)</f>
        <v>0</v>
      </c>
      <c r="G16" s="116">
        <f>SUM('[6]Cuadro 4.1.5'!X22)</f>
        <v>0</v>
      </c>
      <c r="H16" s="116">
        <f>SUM('[7]Cuadro 4.1.6'!X22)</f>
        <v>0</v>
      </c>
      <c r="I16" s="116">
        <f>SUM('[8]Cuadro 4.1.7'!X22)</f>
        <v>0</v>
      </c>
      <c r="J16" s="116">
        <f>SUM('[9]Cuadro 4.1.8'!X22)</f>
        <v>0</v>
      </c>
      <c r="K16" s="116">
        <f>SUM('[10]Cuadro 4.1.9'!X22)</f>
        <v>0</v>
      </c>
      <c r="L16" s="116">
        <f>SUM('[11]Cuadro 4.1.10'!X22)</f>
        <v>162</v>
      </c>
      <c r="M16" s="116">
        <f>SUM('[12]Cuadro 4.1.11'!X22)</f>
        <v>0</v>
      </c>
      <c r="N16" s="116">
        <f>SUM('[13]Cuadro 4.1.12'!X22)</f>
        <v>0</v>
      </c>
      <c r="O16" s="116">
        <f>SUM('Cuadro 4.1.13'!X22)</f>
        <v>0</v>
      </c>
      <c r="P16" s="117"/>
      <c r="Q16" s="118">
        <f t="shared" si="2"/>
        <v>162</v>
      </c>
    </row>
    <row r="17" spans="1:17" s="101" customFormat="1" ht="12">
      <c r="A17" s="39"/>
      <c r="B17" s="39"/>
      <c r="C17" s="82" t="s">
        <v>7</v>
      </c>
      <c r="D17" s="116">
        <f>SUM('[3]Cuadro 4.1.2'!Y22)</f>
        <v>19</v>
      </c>
      <c r="E17" s="116">
        <f>SUM('[4]Cuadro 4.1.3'!Y22)</f>
        <v>54</v>
      </c>
      <c r="F17" s="116">
        <f>SUM('[5]Cuadro 4.1.4'!Y22)</f>
        <v>63</v>
      </c>
      <c r="G17" s="116">
        <f>SUM('[6]Cuadro 4.1.5'!Y22)</f>
        <v>47</v>
      </c>
      <c r="H17" s="116">
        <f>SUM('[7]Cuadro 4.1.6'!Y22)</f>
        <v>36</v>
      </c>
      <c r="I17" s="116">
        <f>SUM('[8]Cuadro 4.1.7'!Y22)</f>
        <v>34</v>
      </c>
      <c r="J17" s="116">
        <f>SUM('[9]Cuadro 4.1.8'!Y22)</f>
        <v>55</v>
      </c>
      <c r="K17" s="116">
        <f>SUM('[10]Cuadro 4.1.9'!Y22)</f>
        <v>64</v>
      </c>
      <c r="L17" s="116">
        <f>SUM('[11]Cuadro 4.1.10'!Y22)</f>
        <v>27</v>
      </c>
      <c r="M17" s="116">
        <f>SUM('[12]Cuadro 4.1.11'!Y22)</f>
        <v>50</v>
      </c>
      <c r="N17" s="116">
        <f>SUM('[13]Cuadro 4.1.12'!Y22)</f>
        <v>44</v>
      </c>
      <c r="O17" s="116">
        <f>SUM('Cuadro 4.1.13'!Y22)</f>
        <v>23</v>
      </c>
      <c r="P17" s="117"/>
      <c r="Q17" s="118">
        <f t="shared" si="2"/>
        <v>516</v>
      </c>
    </row>
    <row r="18" spans="1:17" s="101" customFormat="1" ht="6" customHeight="1" thickBot="1">
      <c r="A18" s="37"/>
      <c r="B18" s="37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1"/>
      <c r="Q18" s="122"/>
    </row>
    <row r="19" spans="1:17" s="101" customFormat="1" ht="6" customHeight="1">
      <c r="A19" s="37"/>
      <c r="B19" s="37"/>
      <c r="C19" s="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4"/>
      <c r="Q19" s="123"/>
    </row>
    <row r="20" spans="1:32" s="25" customFormat="1" ht="12" customHeight="1">
      <c r="A20" s="37"/>
      <c r="B20" s="37"/>
      <c r="C20" s="220" t="s">
        <v>26</v>
      </c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s="25" customFormat="1" ht="23.25" customHeight="1">
      <c r="A21" s="37"/>
      <c r="B21" s="37"/>
      <c r="C21" s="221" t="s">
        <v>91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11"/>
      <c r="S21" s="211"/>
      <c r="T21" s="211"/>
      <c r="U21" s="211"/>
      <c r="V21" s="211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s="24" customFormat="1" ht="26.25" customHeight="1">
      <c r="A22" s="37"/>
      <c r="B22" s="37"/>
      <c r="C22" s="219" t="s">
        <v>31</v>
      </c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1"/>
      <c r="S22" s="211"/>
      <c r="T22" s="211"/>
      <c r="U22" s="211"/>
      <c r="V22" s="211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17" s="101" customFormat="1" ht="12">
      <c r="A23" s="37"/>
      <c r="B23" s="37"/>
      <c r="C23" s="212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6"/>
      <c r="Q23" s="215"/>
    </row>
    <row r="24" spans="1:17" s="40" customFormat="1" ht="12">
      <c r="A24" s="37"/>
      <c r="B24" s="37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5"/>
      <c r="Q24" s="126"/>
    </row>
    <row r="25" spans="1:17" s="127" customFormat="1" ht="15.75">
      <c r="A25" s="37"/>
      <c r="B25" s="3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Q25" s="129"/>
    </row>
    <row r="27" spans="1:17" s="40" customFormat="1" ht="15.75">
      <c r="A27" s="37"/>
      <c r="B27" s="37"/>
      <c r="C27" s="242" t="str">
        <f>"4.1.3 Personas migrantes orientados por Grupo Beta, según entidad federativa"&amp;", enero-"&amp;LOWER(INDEX('[1]Cuadro 4.1'!B5:Q5,COLUMN('[1]Cuadro 4.1'!Q5)-3))&amp;" de 2021"</f>
        <v>4.1.3 Personas migrantes orientados por Grupo Beta, según entidad federativa, enero-diciembre de 2021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</row>
    <row r="28" spans="1:17" s="127" customFormat="1" ht="6" customHeight="1">
      <c r="A28" s="37"/>
      <c r="B28" s="3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Q28" s="129"/>
    </row>
    <row r="29" spans="3:17" ht="12.75" thickBot="1"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  <c r="Q29" s="99"/>
    </row>
    <row r="30" spans="3:17" ht="12">
      <c r="C30" s="68" t="s">
        <v>67</v>
      </c>
      <c r="D30" s="69" t="str">
        <f>CHOOSE(COLUMN(C30)-2,"Enero","Febrero","Marzo","Abril","Mayo","Junio","Julio","Agosto","Septiembre","Octubre","Noviembre","Diciembre")</f>
        <v>Enero</v>
      </c>
      <c r="E30" s="69" t="str">
        <f aca="true" t="shared" si="3" ref="E30:O30">CHOOSE(COLUMN(D30)-2,"Enero","Febrero","Marzo","Abril","Mayo","Junio","Julio","Agosto","Septiembre","Octubre","Noviembre","Diciembre")</f>
        <v>Febrero</v>
      </c>
      <c r="F30" s="69" t="str">
        <f t="shared" si="3"/>
        <v>Marzo</v>
      </c>
      <c r="G30" s="69" t="str">
        <f t="shared" si="3"/>
        <v>Abril</v>
      </c>
      <c r="H30" s="69" t="str">
        <f t="shared" si="3"/>
        <v>Mayo</v>
      </c>
      <c r="I30" s="69" t="str">
        <f t="shared" si="3"/>
        <v>Junio</v>
      </c>
      <c r="J30" s="69" t="str">
        <f t="shared" si="3"/>
        <v>Julio</v>
      </c>
      <c r="K30" s="69" t="str">
        <f t="shared" si="3"/>
        <v>Agosto</v>
      </c>
      <c r="L30" s="69" t="str">
        <f t="shared" si="3"/>
        <v>Septiembre</v>
      </c>
      <c r="M30" s="69" t="str">
        <f t="shared" si="3"/>
        <v>Octubre</v>
      </c>
      <c r="N30" s="69" t="str">
        <f t="shared" si="3"/>
        <v>Noviembre</v>
      </c>
      <c r="O30" s="69" t="str">
        <f t="shared" si="3"/>
        <v>Diciembre</v>
      </c>
      <c r="P30" s="102"/>
      <c r="Q30" s="103" t="s">
        <v>3</v>
      </c>
    </row>
    <row r="31" spans="3:17" ht="6" customHeight="1">
      <c r="C31" s="104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6"/>
      <c r="Q31" s="107"/>
    </row>
    <row r="32" spans="3:17" ht="12">
      <c r="C32" s="108" t="s">
        <v>37</v>
      </c>
      <c r="D32" s="109">
        <f>SUM(D34:D42)</f>
        <v>11276</v>
      </c>
      <c r="E32" s="109">
        <f aca="true" t="shared" si="4" ref="E32:O32">SUM(E34:E42)</f>
        <v>11318</v>
      </c>
      <c r="F32" s="109">
        <f t="shared" si="4"/>
        <v>16445</v>
      </c>
      <c r="G32" s="109">
        <f t="shared" si="4"/>
        <v>18115</v>
      </c>
      <c r="H32" s="109">
        <f t="shared" si="4"/>
        <v>12617</v>
      </c>
      <c r="I32" s="109">
        <f t="shared" si="4"/>
        <v>10720</v>
      </c>
      <c r="J32" s="109">
        <f t="shared" si="4"/>
        <v>12412</v>
      </c>
      <c r="K32" s="109">
        <f t="shared" si="4"/>
        <v>16875</v>
      </c>
      <c r="L32" s="109">
        <f t="shared" si="4"/>
        <v>15333</v>
      </c>
      <c r="M32" s="109">
        <f t="shared" si="4"/>
        <v>16198</v>
      </c>
      <c r="N32" s="109">
        <f t="shared" si="4"/>
        <v>14793</v>
      </c>
      <c r="O32" s="109">
        <f t="shared" si="4"/>
        <v>10471</v>
      </c>
      <c r="P32" s="110"/>
      <c r="Q32" s="111">
        <f>SUM(D32:P32)</f>
        <v>166573</v>
      </c>
    </row>
    <row r="33" spans="3:17" s="93" customFormat="1" ht="12"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15"/>
    </row>
    <row r="34" spans="3:17" s="93" customFormat="1" ht="12">
      <c r="C34" s="82" t="s">
        <v>0</v>
      </c>
      <c r="D34" s="116">
        <f>SUM('[3]Cuadro 4.1.2'!D12:F12)</f>
        <v>2115</v>
      </c>
      <c r="E34" s="116">
        <f>SUM('[4]Cuadro 4.1.3'!D12:F12)</f>
        <v>1842</v>
      </c>
      <c r="F34" s="116">
        <f>SUM('[5]Cuadro 4.1.4'!D12:F12)</f>
        <v>2610</v>
      </c>
      <c r="G34" s="116">
        <f>SUM('[6]Cuadro 4.1.5'!D12:F12)</f>
        <v>3625</v>
      </c>
      <c r="H34" s="116">
        <f>SUM('[7]Cuadro 4.1.6'!D12:F12)</f>
        <v>1588</v>
      </c>
      <c r="I34" s="116">
        <f>SUM('[8]Cuadro 4.1.7'!D12:F12)</f>
        <v>2047</v>
      </c>
      <c r="J34" s="116">
        <f>SUM('[9]Cuadro 4.1.8'!D12:F12)</f>
        <v>2410</v>
      </c>
      <c r="K34" s="116">
        <f>SUM('[10]Cuadro 4.1.9'!D12:F12)</f>
        <v>6453</v>
      </c>
      <c r="L34" s="116">
        <f>SUM('[11]Cuadro 4.1.10'!D12:F12)</f>
        <v>4727</v>
      </c>
      <c r="M34" s="116">
        <f>SUM('[12]Cuadro 4.1.11'!D12:F12)</f>
        <v>6464</v>
      </c>
      <c r="N34" s="116">
        <f>SUM('[13]Cuadro 4.1.12'!D12:F12)</f>
        <v>5636</v>
      </c>
      <c r="O34" s="116">
        <f>SUM('Cuadro 4.1.13'!D12:F12)</f>
        <v>4452</v>
      </c>
      <c r="P34" s="117"/>
      <c r="Q34" s="118">
        <f>SUM(D34:P34)</f>
        <v>43969</v>
      </c>
    </row>
    <row r="35" spans="3:17" s="93" customFormat="1" ht="12">
      <c r="C35" s="82" t="s">
        <v>33</v>
      </c>
      <c r="D35" s="116">
        <f>SUM('[3]Cuadro 4.1.2'!G12:K12)</f>
        <v>3279</v>
      </c>
      <c r="E35" s="116">
        <f>SUM('[4]Cuadro 4.1.3'!G12:K12)</f>
        <v>3042</v>
      </c>
      <c r="F35" s="116">
        <f>SUM('[5]Cuadro 4.1.4'!G12:K12)</f>
        <v>2821</v>
      </c>
      <c r="G35" s="116">
        <f>SUM('[6]Cuadro 4.1.5'!G12:K12)</f>
        <v>2216</v>
      </c>
      <c r="H35" s="116">
        <f>SUM('[7]Cuadro 4.1.6'!G12:K12)</f>
        <v>2993</v>
      </c>
      <c r="I35" s="116">
        <f>SUM('[8]Cuadro 4.1.7'!G12:K12)</f>
        <v>2373</v>
      </c>
      <c r="J35" s="116">
        <f>SUM('[9]Cuadro 4.1.8'!G12:K12)</f>
        <v>3980</v>
      </c>
      <c r="K35" s="116">
        <f>SUM('[10]Cuadro 4.1.9'!G12:K12)</f>
        <v>3812</v>
      </c>
      <c r="L35" s="116">
        <f>SUM('[11]Cuadro 4.1.10'!G12:K12)</f>
        <v>5285</v>
      </c>
      <c r="M35" s="116">
        <f>SUM('[12]Cuadro 4.1.11'!G12:K12)</f>
        <v>3357</v>
      </c>
      <c r="N35" s="116">
        <f>SUM('[13]Cuadro 4.1.12'!G12:K12)</f>
        <v>2320</v>
      </c>
      <c r="O35" s="116">
        <f>SUM('Cuadro 4.1.13'!G12:K12)</f>
        <v>1282</v>
      </c>
      <c r="P35" s="117"/>
      <c r="Q35" s="118">
        <f aca="true" t="shared" si="5" ref="Q35:Q42">SUM(D35:P35)</f>
        <v>36760</v>
      </c>
    </row>
    <row r="36" spans="3:17" s="93" customFormat="1" ht="12">
      <c r="C36" s="82" t="s">
        <v>1</v>
      </c>
      <c r="D36" s="116">
        <f>SUM('[3]Cuadro 4.1.2'!L12:N12)</f>
        <v>2380</v>
      </c>
      <c r="E36" s="116">
        <f>SUM('[4]Cuadro 4.1.3'!L12:N12)</f>
        <v>2480</v>
      </c>
      <c r="F36" s="116">
        <f>SUM('[5]Cuadro 4.1.4'!L12:N12)</f>
        <v>6068</v>
      </c>
      <c r="G36" s="116">
        <f>SUM('[6]Cuadro 4.1.5'!L12:N12)</f>
        <v>7374</v>
      </c>
      <c r="H36" s="116">
        <f>SUM('[7]Cuadro 4.1.6'!L12:N12)</f>
        <v>3353</v>
      </c>
      <c r="I36" s="116">
        <f>SUM('[8]Cuadro 4.1.7'!L12:N12)</f>
        <v>2263</v>
      </c>
      <c r="J36" s="116">
        <f>SUM('[9]Cuadro 4.1.8'!L12:N12)</f>
        <v>1926</v>
      </c>
      <c r="K36" s="116">
        <f>SUM('[10]Cuadro 4.1.9'!L12:N12)</f>
        <v>2753</v>
      </c>
      <c r="L36" s="116">
        <f>SUM('[11]Cuadro 4.1.10'!L12:N12)</f>
        <v>1786</v>
      </c>
      <c r="M36" s="116">
        <f>SUM('[12]Cuadro 4.1.11'!L12:N12)</f>
        <v>2506</v>
      </c>
      <c r="N36" s="116">
        <f>SUM('[13]Cuadro 4.1.12'!L12:N12)</f>
        <v>2581</v>
      </c>
      <c r="O36" s="116">
        <f>SUM('Cuadro 4.1.13'!L12:N12)</f>
        <v>1898</v>
      </c>
      <c r="P36" s="117"/>
      <c r="Q36" s="118">
        <f t="shared" si="5"/>
        <v>37368</v>
      </c>
    </row>
    <row r="37" spans="3:17" s="93" customFormat="1" ht="12">
      <c r="C37" s="82" t="s">
        <v>2</v>
      </c>
      <c r="D37" s="116">
        <f>SUM('[3]Cuadro 4.1.2'!O12:P12)</f>
        <v>850</v>
      </c>
      <c r="E37" s="116">
        <f>SUM('[4]Cuadro 4.1.3'!O12:P12)</f>
        <v>914</v>
      </c>
      <c r="F37" s="116">
        <f>SUM('[5]Cuadro 4.1.4'!O12:P12)</f>
        <v>1582</v>
      </c>
      <c r="G37" s="116">
        <f>SUM('[6]Cuadro 4.1.5'!O12:P12)</f>
        <v>1393</v>
      </c>
      <c r="H37" s="116">
        <f>SUM('[7]Cuadro 4.1.6'!O12:P12)</f>
        <v>1143</v>
      </c>
      <c r="I37" s="116">
        <f>SUM('[8]Cuadro 4.1.7'!O12:P12)</f>
        <v>1059</v>
      </c>
      <c r="J37" s="116">
        <f>SUM('[9]Cuadro 4.1.8'!O12:P12)</f>
        <v>1061</v>
      </c>
      <c r="K37" s="116">
        <f>SUM('[10]Cuadro 4.1.9'!O12:P12)</f>
        <v>703</v>
      </c>
      <c r="L37" s="116">
        <f>SUM('[11]Cuadro 4.1.10'!O12:P12)</f>
        <v>647</v>
      </c>
      <c r="M37" s="116">
        <f>SUM('[12]Cuadro 4.1.11'!O12:P12)</f>
        <v>1310</v>
      </c>
      <c r="N37" s="116">
        <f>SUM('[13]Cuadro 4.1.12'!O12:P12)</f>
        <v>435</v>
      </c>
      <c r="O37" s="116">
        <f>SUM('Cuadro 4.1.13'!O12:P12)</f>
        <v>162</v>
      </c>
      <c r="P37" s="117"/>
      <c r="Q37" s="118">
        <f t="shared" si="5"/>
        <v>11259</v>
      </c>
    </row>
    <row r="38" spans="3:17" s="93" customFormat="1" ht="12">
      <c r="C38" s="82" t="s">
        <v>30</v>
      </c>
      <c r="D38" s="116">
        <f>SUM('[3]Cuadro 4.1.2'!Q12)</f>
        <v>206</v>
      </c>
      <c r="E38" s="116">
        <f>SUM('[4]Cuadro 4.1.3'!Q12)</f>
        <v>299</v>
      </c>
      <c r="F38" s="116">
        <f>SUM('[5]Cuadro 4.1.4'!Q12)</f>
        <v>268</v>
      </c>
      <c r="G38" s="116">
        <f>SUM('[6]Cuadro 4.1.5'!Q12)</f>
        <v>354</v>
      </c>
      <c r="H38" s="116">
        <f>SUM('[7]Cuadro 4.1.6'!Q12)</f>
        <v>410</v>
      </c>
      <c r="I38" s="116">
        <f>SUM('[8]Cuadro 4.1.7'!Q12)</f>
        <v>356</v>
      </c>
      <c r="J38" s="116">
        <f>SUM('[9]Cuadro 4.1.8'!Q12)</f>
        <v>375</v>
      </c>
      <c r="K38" s="116">
        <f>SUM('[10]Cuadro 4.1.9'!Q12)</f>
        <v>452</v>
      </c>
      <c r="L38" s="116">
        <f>SUM('[11]Cuadro 4.1.10'!Q12)</f>
        <v>576</v>
      </c>
      <c r="M38" s="116">
        <f>SUM('[12]Cuadro 4.1.11'!Q12)</f>
        <v>480</v>
      </c>
      <c r="N38" s="116">
        <f>SUM('[13]Cuadro 4.1.12'!Q12)</f>
        <v>1248</v>
      </c>
      <c r="O38" s="116">
        <f>SUM('Cuadro 4.1.13'!Q12)</f>
        <v>232</v>
      </c>
      <c r="P38" s="117"/>
      <c r="Q38" s="118">
        <f t="shared" si="5"/>
        <v>5256</v>
      </c>
    </row>
    <row r="39" spans="3:17" s="93" customFormat="1" ht="12">
      <c r="C39" s="82" t="s">
        <v>4</v>
      </c>
      <c r="D39" s="116">
        <f>SUM('[3]Cuadro 4.1.2'!R12:V12)</f>
        <v>1767</v>
      </c>
      <c r="E39" s="116">
        <f>SUM('[4]Cuadro 4.1.3'!R12:V12)</f>
        <v>2080</v>
      </c>
      <c r="F39" s="116">
        <f>SUM('[5]Cuadro 4.1.4'!R12:V12)</f>
        <v>2465</v>
      </c>
      <c r="G39" s="116">
        <f>SUM('[6]Cuadro 4.1.5'!R12:V12)</f>
        <v>1992</v>
      </c>
      <c r="H39" s="116">
        <f>SUM('[7]Cuadro 4.1.6'!R12:V12)</f>
        <v>1933</v>
      </c>
      <c r="I39" s="116">
        <f>SUM('[8]Cuadro 4.1.7'!R12:V12)</f>
        <v>1674</v>
      </c>
      <c r="J39" s="116">
        <f>SUM('[9]Cuadro 4.1.8'!R12:V12)</f>
        <v>1691</v>
      </c>
      <c r="K39" s="116">
        <f>SUM('[10]Cuadro 4.1.9'!R12:V12)</f>
        <v>1913</v>
      </c>
      <c r="L39" s="116">
        <f>SUM('[11]Cuadro 4.1.10'!R12:V12)</f>
        <v>1537</v>
      </c>
      <c r="M39" s="116">
        <f>SUM('[12]Cuadro 4.1.11'!R12:V12)</f>
        <v>1427</v>
      </c>
      <c r="N39" s="116">
        <f>SUM('[13]Cuadro 4.1.12'!R12:V12)</f>
        <v>1554</v>
      </c>
      <c r="O39" s="116">
        <f>SUM('Cuadro 4.1.13'!R12:V12)</f>
        <v>1620</v>
      </c>
      <c r="P39" s="117"/>
      <c r="Q39" s="118">
        <f t="shared" si="5"/>
        <v>21653</v>
      </c>
    </row>
    <row r="40" spans="3:17" s="93" customFormat="1" ht="12">
      <c r="C40" s="82" t="s">
        <v>5</v>
      </c>
      <c r="D40" s="116">
        <f>SUM('[3]Cuadro 4.1.2'!W12)</f>
        <v>294</v>
      </c>
      <c r="E40" s="116">
        <f>SUM('[4]Cuadro 4.1.3'!W12)</f>
        <v>247</v>
      </c>
      <c r="F40" s="116">
        <f>SUM('[5]Cuadro 4.1.4'!W12)</f>
        <v>257</v>
      </c>
      <c r="G40" s="116">
        <f>SUM('[6]Cuadro 4.1.5'!W12)</f>
        <v>370</v>
      </c>
      <c r="H40" s="116">
        <f>SUM('[7]Cuadro 4.1.6'!W12)</f>
        <v>625</v>
      </c>
      <c r="I40" s="116">
        <f>SUM('[8]Cuadro 4.1.7'!W12)</f>
        <v>424</v>
      </c>
      <c r="J40" s="116">
        <f>SUM('[9]Cuadro 4.1.8'!W12)</f>
        <v>308</v>
      </c>
      <c r="K40" s="116">
        <f>SUM('[10]Cuadro 4.1.9'!W12)</f>
        <v>111</v>
      </c>
      <c r="L40" s="116">
        <f>SUM('[11]Cuadro 4.1.10'!W12)</f>
        <v>34</v>
      </c>
      <c r="M40" s="116">
        <f>SUM('[12]Cuadro 4.1.11'!W12)</f>
        <v>13</v>
      </c>
      <c r="N40" s="116">
        <f>SUM('[13]Cuadro 4.1.12'!W12)</f>
        <v>56</v>
      </c>
      <c r="O40" s="116">
        <f>SUM('Cuadro 4.1.13'!W12)</f>
        <v>43</v>
      </c>
      <c r="P40" s="117"/>
      <c r="Q40" s="118">
        <f t="shared" si="5"/>
        <v>2782</v>
      </c>
    </row>
    <row r="41" spans="3:17" s="93" customFormat="1" ht="12">
      <c r="C41" s="82" t="s">
        <v>6</v>
      </c>
      <c r="D41" s="116">
        <f>SUM('[3]Cuadro 4.1.2'!X12)</f>
        <v>158</v>
      </c>
      <c r="E41" s="116">
        <f>SUM('[4]Cuadro 4.1.3'!X12)</f>
        <v>243</v>
      </c>
      <c r="F41" s="116">
        <f>SUM('[5]Cuadro 4.1.4'!X12)</f>
        <v>208</v>
      </c>
      <c r="G41" s="116">
        <f>SUM('[6]Cuadro 4.1.5'!X12)</f>
        <v>638</v>
      </c>
      <c r="H41" s="116">
        <f>SUM('[7]Cuadro 4.1.6'!X12)</f>
        <v>420</v>
      </c>
      <c r="I41" s="116">
        <f>SUM('[8]Cuadro 4.1.7'!X12)</f>
        <v>371</v>
      </c>
      <c r="J41" s="116">
        <f>SUM('[9]Cuadro 4.1.8'!X12)</f>
        <v>502</v>
      </c>
      <c r="K41" s="116">
        <f>SUM('[10]Cuadro 4.1.9'!X12)</f>
        <v>528</v>
      </c>
      <c r="L41" s="116">
        <f>SUM('[11]Cuadro 4.1.10'!X12)</f>
        <v>580</v>
      </c>
      <c r="M41" s="116">
        <f>SUM('[12]Cuadro 4.1.11'!X12)</f>
        <v>513</v>
      </c>
      <c r="N41" s="116">
        <f>SUM('[13]Cuadro 4.1.12'!X12)</f>
        <v>512</v>
      </c>
      <c r="O41" s="116">
        <f>SUM('Cuadro 4.1.13'!X12)</f>
        <v>615</v>
      </c>
      <c r="P41" s="117"/>
      <c r="Q41" s="118">
        <f t="shared" si="5"/>
        <v>5288</v>
      </c>
    </row>
    <row r="42" spans="3:17" s="93" customFormat="1" ht="12">
      <c r="C42" s="82" t="s">
        <v>7</v>
      </c>
      <c r="D42" s="116">
        <f>SUM('[3]Cuadro 4.1.2'!Y12)</f>
        <v>227</v>
      </c>
      <c r="E42" s="116">
        <f>SUM('[4]Cuadro 4.1.3'!Y12)</f>
        <v>171</v>
      </c>
      <c r="F42" s="116">
        <f>SUM('[5]Cuadro 4.1.4'!Y12)</f>
        <v>166</v>
      </c>
      <c r="G42" s="116">
        <f>SUM('[6]Cuadro 4.1.5'!Y12)</f>
        <v>153</v>
      </c>
      <c r="H42" s="116">
        <f>SUM('[7]Cuadro 4.1.6'!Y12)</f>
        <v>152</v>
      </c>
      <c r="I42" s="116">
        <f>SUM('[8]Cuadro 4.1.7'!Y12)</f>
        <v>153</v>
      </c>
      <c r="J42" s="116">
        <f>SUM('[9]Cuadro 4.1.8'!Y12)</f>
        <v>159</v>
      </c>
      <c r="K42" s="116">
        <f>SUM('[10]Cuadro 4.1.9'!Y12)</f>
        <v>150</v>
      </c>
      <c r="L42" s="116">
        <f>SUM('[11]Cuadro 4.1.10'!Y12)</f>
        <v>161</v>
      </c>
      <c r="M42" s="116">
        <f>SUM('[12]Cuadro 4.1.11'!Y12)</f>
        <v>128</v>
      </c>
      <c r="N42" s="116">
        <f>SUM('[13]Cuadro 4.1.12'!Y12)</f>
        <v>451</v>
      </c>
      <c r="O42" s="116">
        <f>SUM('Cuadro 4.1.13'!Y12)</f>
        <v>167</v>
      </c>
      <c r="P42" s="117"/>
      <c r="Q42" s="118">
        <f t="shared" si="5"/>
        <v>2238</v>
      </c>
    </row>
    <row r="43" spans="3:17" s="93" customFormat="1" ht="6" customHeight="1" thickBot="1"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1"/>
      <c r="Q43" s="122"/>
    </row>
    <row r="44" spans="3:17" s="93" customFormat="1" ht="6" customHeight="1">
      <c r="C44" s="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  <c r="Q44" s="123"/>
    </row>
    <row r="45" spans="3:22" s="93" customFormat="1" ht="12">
      <c r="C45" s="220" t="s">
        <v>26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</row>
    <row r="46" spans="3:22" s="93" customFormat="1" ht="26.25" customHeight="1">
      <c r="C46" s="221" t="s">
        <v>99</v>
      </c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101"/>
      <c r="S46" s="101"/>
      <c r="T46" s="101"/>
      <c r="U46" s="101"/>
      <c r="V46" s="101"/>
    </row>
    <row r="47" spans="3:22" s="93" customFormat="1" ht="27" customHeight="1">
      <c r="C47" s="219" t="s">
        <v>31</v>
      </c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101"/>
      <c r="S47" s="101"/>
      <c r="T47" s="101"/>
      <c r="U47" s="101"/>
      <c r="V47" s="101"/>
    </row>
    <row r="48" spans="3:17" s="93" customFormat="1" ht="12">
      <c r="C48" s="219" t="s">
        <v>82</v>
      </c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</row>
  </sheetData>
  <sheetProtection/>
  <mergeCells count="9">
    <mergeCell ref="C45:V45"/>
    <mergeCell ref="C46:Q46"/>
    <mergeCell ref="C47:Q47"/>
    <mergeCell ref="C48:Q48"/>
    <mergeCell ref="C2:Q2"/>
    <mergeCell ref="C20:V20"/>
    <mergeCell ref="C21:Q21"/>
    <mergeCell ref="C22:Q22"/>
    <mergeCell ref="C27:Q27"/>
  </mergeCells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scale="88" r:id="rId2"/>
  <headerFooter scaleWithDoc="0">
    <oddHeader>&amp;L&amp;G&amp;R&amp;G</oddHeader>
    <oddFooter>&amp;R&amp;G
&amp;8&amp;P/&amp;N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8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1.8515625" style="37" customWidth="1"/>
    <col min="2" max="2" width="15.140625" style="2" customWidth="1"/>
    <col min="3" max="3" width="49.140625" style="3" customWidth="1"/>
    <col min="4" max="7" width="11.421875" style="3" customWidth="1"/>
    <col min="8" max="8" width="1.7109375" style="10" customWidth="1"/>
    <col min="9" max="9" width="12.00390625" style="3" bestFit="1" customWidth="1"/>
    <col min="10" max="10" width="2.7109375" style="3" customWidth="1"/>
    <col min="11" max="11" width="13.421875" style="3" customWidth="1"/>
    <col min="12" max="24" width="11.421875" style="3" customWidth="1"/>
    <col min="25" max="25" width="0.85546875" style="3" customWidth="1"/>
    <col min="26" max="16384" width="11.421875" style="3" customWidth="1"/>
  </cols>
  <sheetData>
    <row r="1" ht="6" customHeight="1"/>
    <row r="2" spans="1:8" s="7" customFormat="1" ht="16.5" customHeight="1">
      <c r="A2" s="37"/>
      <c r="B2" s="2" t="s">
        <v>80</v>
      </c>
      <c r="D2" s="209" t="str">
        <f>IF(_xlfn.IFERROR(HLOOKUP("Marzo",'[1]Cuadro 4.1'!$D$5:$D$5,1,0),"")="Marzo","Si","No")</f>
        <v>No</v>
      </c>
      <c r="E2" s="209" t="str">
        <f>IF(_xlfn.IFERROR(HLOOKUP("Junio",'[1]Cuadro 4.1'!$D$5:$D$5,1,0),"")="Junio","Si","No")</f>
        <v>No</v>
      </c>
      <c r="F2" s="209" t="str">
        <f>IF(_xlfn.IFERROR(HLOOKUP("Septiembre",'[1]Cuadro 4.1'!$D$5:$D$5,1,0),"")="Septiembre","Si","No")</f>
        <v>No</v>
      </c>
      <c r="G2" s="209" t="str">
        <f>IF(_xlfn.IFERROR(HLOOKUP("Diciembre",'[1]Cuadro 4.1'!$D$5:$D$5,1,0),"")="Diciembre","Si","No")</f>
        <v>No</v>
      </c>
      <c r="H2" s="168"/>
    </row>
    <row r="3" spans="1:8" s="7" customFormat="1" ht="16.5" customHeight="1">
      <c r="A3" s="38"/>
      <c r="B3" s="4"/>
      <c r="H3" s="168"/>
    </row>
    <row r="4" spans="1:8" s="7" customFormat="1" ht="6" customHeight="1">
      <c r="A4" s="38"/>
      <c r="B4" s="4"/>
      <c r="H4" s="168"/>
    </row>
    <row r="5" spans="1:24" ht="13.5" customHeight="1">
      <c r="A5" s="39"/>
      <c r="B5" s="173" t="s">
        <v>104</v>
      </c>
      <c r="D5" s="16"/>
      <c r="E5" s="16"/>
      <c r="F5" s="16"/>
      <c r="G5" s="16"/>
      <c r="H5" s="137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7" ht="13.5" customHeight="1">
      <c r="A6" s="39"/>
      <c r="B6" s="5"/>
      <c r="C6" s="16"/>
      <c r="D6" s="208" t="str">
        <f>IF(_xlfn.IFERROR(HLOOKUP("Marzo",'[1]Cuadro 4.1'!$D$5:$Y$5,1,0),"")="Marzo","Si","No")</f>
        <v>Si</v>
      </c>
      <c r="E6" s="209" t="str">
        <f>IF(_xlfn.IFERROR(HLOOKUP("Junio",'[1]Cuadro 4.1'!$D$5:$Y$5,1,0),"")="Junio","Si","No")</f>
        <v>Si</v>
      </c>
      <c r="F6" s="209" t="str">
        <f>IF(_xlfn.IFERROR(HLOOKUP("Septiembre",'[1]Cuadro 4.1'!$D$5:$Y$5,1,0),"")="Septiembre","Si","No")</f>
        <v>Si</v>
      </c>
      <c r="G6" s="209" t="str">
        <f>IF(_xlfn.IFERROR(HLOOKUP("Diciembre",'[1]Cuadro 4.1'!$D$5:$Y$5,1,0),"")="Diciembre","Si","No")</f>
        <v>Si</v>
      </c>
    </row>
    <row r="7" spans="3:11" ht="36">
      <c r="C7" s="144"/>
      <c r="D7" s="199" t="s">
        <v>77</v>
      </c>
      <c r="E7" s="199" t="s">
        <v>76</v>
      </c>
      <c r="F7" s="199" t="s">
        <v>75</v>
      </c>
      <c r="G7" s="200" t="s">
        <v>74</v>
      </c>
      <c r="H7" s="201"/>
      <c r="I7" s="206" t="s">
        <v>81</v>
      </c>
      <c r="K7" s="207" t="str">
        <f>"Acumulado"&amp;CHAR(10)&amp;"enero-"&amp;LOWER(INDEX('[1]Cuadro 4.1'!B5:Q5,COLUMN('[1]Cuadro 4.1'!Q5)-3))</f>
        <v>Acumulado
enero-diciembre</v>
      </c>
    </row>
    <row r="8" spans="3:24" ht="6" customHeight="1">
      <c r="C8" s="145"/>
      <c r="D8" s="20"/>
      <c r="E8" s="20"/>
      <c r="F8" s="20"/>
      <c r="G8" s="140"/>
      <c r="I8" s="139"/>
      <c r="J8" s="136"/>
      <c r="K8" s="139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</row>
    <row r="9" spans="3:11" ht="12">
      <c r="C9" s="146" t="s">
        <v>38</v>
      </c>
      <c r="D9" s="138"/>
      <c r="E9" s="20"/>
      <c r="F9" s="20"/>
      <c r="G9" s="140"/>
      <c r="I9" s="139"/>
      <c r="K9" s="139"/>
    </row>
    <row r="10" spans="3:11" ht="13.5">
      <c r="C10" s="147" t="s">
        <v>45</v>
      </c>
      <c r="D10" s="148" t="e">
        <f ca="1">IF($D$6="Si",SUM(INDIRECT("'113'!D8:F8")),"")</f>
        <v>#REF!</v>
      </c>
      <c r="E10" s="148" t="e">
        <f ca="1">IF($E$6="Si",SUM(INDIRECT("'113'!G8:I8")),"")</f>
        <v>#REF!</v>
      </c>
      <c r="F10" s="148" t="e">
        <f ca="1">IF($F$6="Si",SUM(INDIRECT("'113'!J8:L8")),"")</f>
        <v>#REF!</v>
      </c>
      <c r="G10" s="149" t="e">
        <f ca="1">IF($G$6="Si",SUM(INDIRECT("'113'!M8:O8")),"")</f>
        <v>#REF!</v>
      </c>
      <c r="I10" s="143" t="e">
        <f>SUM(D10:G10)</f>
        <v>#REF!</v>
      </c>
      <c r="K10" s="143">
        <f>SUM('[1]Cuadro 4.1'!Q8)</f>
        <v>166573</v>
      </c>
    </row>
    <row r="11" spans="3:11" ht="6" customHeight="1">
      <c r="C11" s="146"/>
      <c r="D11" s="141"/>
      <c r="E11" s="141"/>
      <c r="F11" s="141"/>
      <c r="G11" s="142"/>
      <c r="I11" s="139"/>
      <c r="K11" s="139"/>
    </row>
    <row r="12" spans="3:11" ht="12">
      <c r="C12" s="150" t="s">
        <v>39</v>
      </c>
      <c r="D12" s="174" t="e">
        <f>SUM(D13:D18)</f>
        <v>#REF!</v>
      </c>
      <c r="E12" s="174" t="e">
        <f>SUM(E13:E18)</f>
        <v>#REF!</v>
      </c>
      <c r="F12" s="174" t="e">
        <f>SUM(F13:F18)</f>
        <v>#REF!</v>
      </c>
      <c r="G12" s="175" t="e">
        <f>SUM(G13:G18)</f>
        <v>#REF!</v>
      </c>
      <c r="I12" s="176" t="e">
        <f>SUM(D12:G12)</f>
        <v>#REF!</v>
      </c>
      <c r="K12" s="176">
        <f>SUM(K13:K18)</f>
        <v>169723</v>
      </c>
    </row>
    <row r="13" spans="3:11" ht="13.5">
      <c r="C13" s="151" t="s">
        <v>46</v>
      </c>
      <c r="D13" s="141" t="e">
        <f ca="1">IF($D$6="Si",SUM(INDIRECT("'113'!D11:F11")),"")</f>
        <v>#REF!</v>
      </c>
      <c r="E13" s="141" t="e">
        <f ca="1">IF($E$6="Si",SUM(INDIRECT("'113'!G11:I11")),"")</f>
        <v>#REF!</v>
      </c>
      <c r="F13" s="141" t="e">
        <f ca="1">IF($F$6="Si",SUM(INDIRECT("'113'!J11:L11")),"")</f>
        <v>#REF!</v>
      </c>
      <c r="G13" s="142" t="e">
        <f ca="1">IF($G$6="Si",SUM(INDIRECT("'113'!M11:O11")),"")</f>
        <v>#REF!</v>
      </c>
      <c r="I13" s="153" t="e">
        <f>SUM(D13:G13)</f>
        <v>#REF!</v>
      </c>
      <c r="K13" s="143">
        <f>SUM('[1]Cuadro 4.1'!Q11)</f>
        <v>142433</v>
      </c>
    </row>
    <row r="14" spans="3:11" ht="13.5">
      <c r="C14" s="147" t="s">
        <v>47</v>
      </c>
      <c r="D14" s="141" t="e">
        <f ca="1">IF($D$6="Si",SUM(INDIRECT("'113'!D12:F12")),"")</f>
        <v>#REF!</v>
      </c>
      <c r="E14" s="141" t="e">
        <f ca="1">IF($E$6="Si",SUM(INDIRECT("'113'!G12:I12")),"")</f>
        <v>#REF!</v>
      </c>
      <c r="F14" s="141" t="e">
        <f ca="1">IF($F$6="Si",SUM(INDIRECT("'113'!J12:L12")),"")</f>
        <v>#REF!</v>
      </c>
      <c r="G14" s="142" t="e">
        <f ca="1">IF($G$6="Si",SUM(INDIRECT("'113'!M12:O12")),"")</f>
        <v>#REF!</v>
      </c>
      <c r="I14" s="153" t="e">
        <f>SUM(D14:G14)</f>
        <v>#REF!</v>
      </c>
      <c r="K14" s="143">
        <f>SUM('[1]Cuadro 4.1'!Q12)</f>
        <v>32</v>
      </c>
    </row>
    <row r="15" spans="1:11" s="25" customFormat="1" ht="13.5">
      <c r="A15" s="37"/>
      <c r="C15" s="147" t="s">
        <v>48</v>
      </c>
      <c r="D15" s="141" t="e">
        <f ca="1">IF($D$6="Si",SUM(INDIRECT("'113'!D13:F13")),"")</f>
        <v>#REF!</v>
      </c>
      <c r="E15" s="141" t="e">
        <f ca="1">IF($E$6="Si",SUM(INDIRECT("'113'!G13:I13")),"")</f>
        <v>#REF!</v>
      </c>
      <c r="F15" s="141" t="e">
        <f ca="1">IF($F$6="Si",SUM(INDIRECT("'113'!J13:L13")),"")</f>
        <v>#REF!</v>
      </c>
      <c r="G15" s="142" t="e">
        <f ca="1">IF($G$6="Si",SUM(INDIRECT("'113'!M13:O13")),"")</f>
        <v>#REF!</v>
      </c>
      <c r="H15" s="169"/>
      <c r="I15" s="153" t="e">
        <f>SUM(D15:G15)</f>
        <v>#REF!</v>
      </c>
      <c r="K15" s="143">
        <f>SUM('[1]Cuadro 4.1'!Q13)</f>
        <v>10</v>
      </c>
    </row>
    <row r="16" spans="1:11" s="25" customFormat="1" ht="13.5">
      <c r="A16" s="37"/>
      <c r="C16" s="147" t="s">
        <v>49</v>
      </c>
      <c r="D16" s="141" t="e">
        <f ca="1">IF($D$6="Si",SUM(INDIRECT("'113'!D14:F14")),"")</f>
        <v>#REF!</v>
      </c>
      <c r="E16" s="141" t="e">
        <f ca="1">IF($E$6="Si",SUM(INDIRECT("'113'!G14:I14")),"")</f>
        <v>#REF!</v>
      </c>
      <c r="F16" s="141" t="e">
        <f ca="1">IF($F$6="Si",SUM(INDIRECT("'113'!J14:L14")),"")</f>
        <v>#REF!</v>
      </c>
      <c r="G16" s="142" t="e">
        <f ca="1">IF($G$6="Si",SUM(INDIRECT("'113'!M14:O14")),"")</f>
        <v>#REF!</v>
      </c>
      <c r="H16" s="169"/>
      <c r="I16" s="153" t="e">
        <f>SUM(D16:G16)</f>
        <v>#REF!</v>
      </c>
      <c r="K16" s="143">
        <f>SUM('[1]Cuadro 4.1'!Q14)</f>
        <v>24759</v>
      </c>
    </row>
    <row r="17" spans="1:11" s="25" customFormat="1" ht="13.5">
      <c r="A17" s="37"/>
      <c r="C17" s="151" t="s">
        <v>79</v>
      </c>
      <c r="D17" s="141" t="e">
        <f ca="1">IF($D$6="Si",SUM(INDIRECT("'113'!D15:F15")),"")</f>
        <v>#REF!</v>
      </c>
      <c r="E17" s="141" t="e">
        <f ca="1">IF($E$6="Si",SUM(INDIRECT("'113'!G15:I15")),"")</f>
        <v>#REF!</v>
      </c>
      <c r="F17" s="141" t="e">
        <f ca="1">IF($F$6="Si",SUM(INDIRECT("'113'!J15:L15")),"")</f>
        <v>#REF!</v>
      </c>
      <c r="G17" s="142" t="e">
        <f ca="1">IF($G$6="Si",SUM(INDIRECT("'113'!M15:O15")),"")</f>
        <v>#REF!</v>
      </c>
      <c r="H17" s="169"/>
      <c r="I17" s="153" t="e">
        <f>SUM(D17:G17)</f>
        <v>#REF!</v>
      </c>
      <c r="K17" s="143">
        <f>SUM('[1]Cuadro 4.1'!Q15)</f>
        <v>12</v>
      </c>
    </row>
    <row r="18" spans="1:11" s="24" customFormat="1" ht="14.25">
      <c r="A18" s="37"/>
      <c r="C18" s="151" t="s">
        <v>52</v>
      </c>
      <c r="D18" s="141" t="e">
        <f ca="1">IF($D$6="Si",SUM(INDIRECT("'113'!D18:F18")),"")</f>
        <v>#REF!</v>
      </c>
      <c r="E18" s="141" t="e">
        <f ca="1">IF($E$6="Si",SUM(INDIRECT("'113'!G18:I18")),"")</f>
        <v>#REF!</v>
      </c>
      <c r="F18" s="141" t="e">
        <f ca="1">IF($F$6="Si",SUM(INDIRECT("'113'!J18:L18")),"")</f>
        <v>#REF!</v>
      </c>
      <c r="G18" s="142" t="e">
        <f ca="1">IF($G$6="Si",SUM(INDIRECT("'113'!M18:O18")),"")</f>
        <v>#REF!</v>
      </c>
      <c r="H18" s="170"/>
      <c r="I18" s="205" t="e">
        <f>SUM(D18:G18)</f>
        <v>#REF!</v>
      </c>
      <c r="K18" s="143">
        <f>SUM('[1]Cuadro 4.1'!Q18)</f>
        <v>2477</v>
      </c>
    </row>
    <row r="19" spans="1:11" s="24" customFormat="1" ht="6" customHeight="1">
      <c r="A19" s="37"/>
      <c r="C19" s="202"/>
      <c r="D19" s="203"/>
      <c r="E19" s="203"/>
      <c r="F19" s="203"/>
      <c r="G19" s="204"/>
      <c r="H19" s="170"/>
      <c r="I19" s="152"/>
      <c r="K19" s="152"/>
    </row>
    <row r="20" spans="1:8" s="24" customFormat="1" ht="6" customHeight="1">
      <c r="A20" s="37"/>
      <c r="H20" s="170"/>
    </row>
    <row r="21" spans="1:16" s="24" customFormat="1" ht="33" customHeight="1">
      <c r="A21" s="37"/>
      <c r="C21" s="221" t="s">
        <v>91</v>
      </c>
      <c r="D21" s="221"/>
      <c r="E21" s="221"/>
      <c r="F21" s="221"/>
      <c r="G21" s="221"/>
      <c r="H21" s="221"/>
      <c r="I21" s="221"/>
      <c r="J21" s="135"/>
      <c r="K21" s="135"/>
      <c r="L21" s="135"/>
      <c r="M21" s="135"/>
      <c r="N21" s="135"/>
      <c r="O21" s="135"/>
      <c r="P21" s="135"/>
    </row>
    <row r="22" spans="1:16" s="24" customFormat="1" ht="25.5" customHeight="1">
      <c r="A22" s="37"/>
      <c r="C22" s="221" t="s">
        <v>92</v>
      </c>
      <c r="D22" s="221"/>
      <c r="E22" s="221"/>
      <c r="F22" s="221"/>
      <c r="G22" s="221"/>
      <c r="H22" s="221"/>
      <c r="I22" s="221"/>
      <c r="J22" s="135"/>
      <c r="K22" s="135"/>
      <c r="L22" s="135"/>
      <c r="M22" s="135"/>
      <c r="N22" s="135"/>
      <c r="O22" s="135"/>
      <c r="P22" s="135"/>
    </row>
    <row r="23" spans="1:16" s="24" customFormat="1" ht="13.5" customHeight="1">
      <c r="A23" s="37"/>
      <c r="C23" s="221" t="s">
        <v>100</v>
      </c>
      <c r="D23" s="221"/>
      <c r="E23" s="221"/>
      <c r="F23" s="221"/>
      <c r="G23" s="221"/>
      <c r="H23" s="221"/>
      <c r="I23" s="221"/>
      <c r="J23" s="135"/>
      <c r="K23" s="135"/>
      <c r="L23" s="135"/>
      <c r="M23" s="135"/>
      <c r="N23" s="135"/>
      <c r="O23" s="135"/>
      <c r="P23" s="135"/>
    </row>
    <row r="24" spans="1:16" s="24" customFormat="1" ht="34.5" customHeight="1">
      <c r="A24" s="37"/>
      <c r="C24" s="221" t="s">
        <v>101</v>
      </c>
      <c r="D24" s="221"/>
      <c r="E24" s="221"/>
      <c r="F24" s="221"/>
      <c r="G24" s="221"/>
      <c r="H24" s="221"/>
      <c r="I24" s="221"/>
      <c r="J24" s="135"/>
      <c r="K24" s="135"/>
      <c r="L24" s="135"/>
      <c r="M24" s="135"/>
      <c r="N24" s="135"/>
      <c r="O24" s="135"/>
      <c r="P24" s="135"/>
    </row>
    <row r="25" spans="1:16" s="24" customFormat="1" ht="25.5" customHeight="1">
      <c r="A25" s="37"/>
      <c r="C25" s="221" t="s">
        <v>102</v>
      </c>
      <c r="D25" s="221"/>
      <c r="E25" s="221"/>
      <c r="F25" s="221"/>
      <c r="G25" s="221"/>
      <c r="H25" s="221"/>
      <c r="I25" s="221"/>
      <c r="J25" s="135"/>
      <c r="K25" s="135"/>
      <c r="L25" s="135"/>
      <c r="M25" s="135"/>
      <c r="N25" s="135"/>
      <c r="O25" s="135"/>
      <c r="P25" s="135"/>
    </row>
    <row r="26" spans="1:16" s="24" customFormat="1" ht="33.75" customHeight="1">
      <c r="A26" s="37"/>
      <c r="C26" s="221" t="s">
        <v>85</v>
      </c>
      <c r="D26" s="221"/>
      <c r="E26" s="221"/>
      <c r="F26" s="221"/>
      <c r="G26" s="221"/>
      <c r="H26" s="221"/>
      <c r="I26" s="221"/>
      <c r="J26" s="135"/>
      <c r="K26" s="135"/>
      <c r="L26" s="135"/>
      <c r="M26" s="135"/>
      <c r="N26" s="135"/>
      <c r="O26" s="135"/>
      <c r="P26" s="135"/>
    </row>
    <row r="27" spans="1:16" s="24" customFormat="1" ht="36.75" customHeight="1">
      <c r="A27" s="37"/>
      <c r="C27" s="221" t="s">
        <v>86</v>
      </c>
      <c r="D27" s="221"/>
      <c r="E27" s="221"/>
      <c r="F27" s="221"/>
      <c r="G27" s="221"/>
      <c r="H27" s="221"/>
      <c r="I27" s="221"/>
      <c r="J27" s="135"/>
      <c r="K27" s="135"/>
      <c r="L27" s="135"/>
      <c r="M27" s="135"/>
      <c r="N27" s="135"/>
      <c r="O27" s="135"/>
      <c r="P27" s="135"/>
    </row>
    <row r="28" spans="1:16" s="24" customFormat="1" ht="26.25" customHeight="1">
      <c r="A28" s="37"/>
      <c r="C28" s="221" t="s">
        <v>103</v>
      </c>
      <c r="D28" s="221"/>
      <c r="E28" s="221"/>
      <c r="F28" s="221"/>
      <c r="G28" s="221"/>
      <c r="H28" s="221"/>
      <c r="I28" s="221"/>
      <c r="J28" s="135"/>
      <c r="K28" s="135"/>
      <c r="L28" s="135"/>
      <c r="M28" s="135"/>
      <c r="N28" s="135"/>
      <c r="O28" s="135"/>
      <c r="P28" s="135"/>
    </row>
    <row r="29" spans="1:9" s="24" customFormat="1" ht="14.25">
      <c r="A29" s="37"/>
      <c r="C29" s="213"/>
      <c r="D29" s="213"/>
      <c r="E29" s="213"/>
      <c r="F29" s="213"/>
      <c r="G29" s="213"/>
      <c r="H29" s="213"/>
      <c r="I29" s="213"/>
    </row>
    <row r="30" spans="1:9" s="24" customFormat="1" ht="14.25">
      <c r="A30" s="37"/>
      <c r="D30" s="190" t="s">
        <v>69</v>
      </c>
      <c r="E30" s="190" t="s">
        <v>70</v>
      </c>
      <c r="F30" s="190" t="s">
        <v>71</v>
      </c>
      <c r="G30" s="190" t="s">
        <v>72</v>
      </c>
      <c r="H30" s="191"/>
      <c r="I30" s="190" t="s">
        <v>73</v>
      </c>
    </row>
    <row r="31" spans="1:11" s="198" customFormat="1" ht="24" customHeight="1">
      <c r="A31" s="192"/>
      <c r="B31" s="193"/>
      <c r="C31" s="194"/>
      <c r="D31" s="195" t="s">
        <v>77</v>
      </c>
      <c r="E31" s="195" t="s">
        <v>76</v>
      </c>
      <c r="F31" s="195" t="s">
        <v>75</v>
      </c>
      <c r="G31" s="196" t="s">
        <v>74</v>
      </c>
      <c r="H31" s="197"/>
      <c r="I31" s="206" t="s">
        <v>81</v>
      </c>
      <c r="K31" s="206" t="str">
        <f>"Acumulado"&amp;CHAR(10)&amp;"enero-"&amp;LOWER(INDEX('[1]Cuadro 4.1'!B5:Q5,COLUMN('[1]Cuadro 4.1'!Q5)-3))</f>
        <v>Acumulado
enero-diciembre</v>
      </c>
    </row>
    <row r="32" spans="1:11" s="24" customFormat="1" ht="6" customHeight="1">
      <c r="A32" s="37"/>
      <c r="B32" s="158"/>
      <c r="C32" s="36"/>
      <c r="D32" s="44"/>
      <c r="E32" s="44"/>
      <c r="F32" s="44"/>
      <c r="G32" s="159"/>
      <c r="H32" s="170"/>
      <c r="I32" s="166"/>
      <c r="K32" s="166"/>
    </row>
    <row r="33" spans="1:11" s="24" customFormat="1" ht="28.5" customHeight="1">
      <c r="A33" s="37"/>
      <c r="B33" s="160" t="s">
        <v>78</v>
      </c>
      <c r="C33" s="36"/>
      <c r="D33" s="174">
        <f>SUM(D34:D55)</f>
        <v>17022</v>
      </c>
      <c r="E33" s="174">
        <f>SUM(E34:E55)</f>
        <v>11020</v>
      </c>
      <c r="F33" s="174">
        <f>SUM(F34:F55)</f>
        <v>14205</v>
      </c>
      <c r="G33" s="175">
        <f>SUM(G34:G55)</f>
        <v>10995</v>
      </c>
      <c r="H33" s="171"/>
      <c r="I33" s="176">
        <f>SUM(D33:G33)</f>
        <v>53242</v>
      </c>
      <c r="K33" s="176">
        <f>SUM(K34:K55)</f>
        <v>10995</v>
      </c>
    </row>
    <row r="34" spans="1:11" s="24" customFormat="1" ht="14.25">
      <c r="A34" s="37"/>
      <c r="B34" s="243" t="s">
        <v>0</v>
      </c>
      <c r="C34" s="177" t="s">
        <v>12</v>
      </c>
      <c r="D34" s="178">
        <f>IF($D$6="Si",SUM('[5]Cuadro 4.1.4'!D15:D19,'[5]Cuadro 4.1.4'!D22),"")</f>
        <v>106</v>
      </c>
      <c r="E34" s="178">
        <f>IF($E$6="Si",SUM('[8]Cuadro 4.1.7'!D15:D19,'[8]Cuadro 4.1.7'!D22),"")</f>
        <v>158</v>
      </c>
      <c r="F34" s="178">
        <f>IF($F$6="Si",SUM('[11]Cuadro 4.1.10'!D15:D19,'[11]Cuadro 4.1.10'!D22),"")</f>
        <v>228</v>
      </c>
      <c r="G34" s="179">
        <f>IF($G$6="Si",SUM('Cuadro 4.1.13'!D15:D19,'Cuadro 4.1.13'!D22),"")</f>
        <v>220</v>
      </c>
      <c r="H34" s="171"/>
      <c r="I34" s="188">
        <f>SUM(D34:G34)</f>
        <v>712</v>
      </c>
      <c r="K34" s="188">
        <f>SUM('Cuadro 4.1.13'!D15:D19,'Cuadro 4.1.13'!D22)</f>
        <v>220</v>
      </c>
    </row>
    <row r="35" spans="1:11" s="24" customFormat="1" ht="14.25">
      <c r="A35" s="37"/>
      <c r="B35" s="244"/>
      <c r="C35" s="156" t="s">
        <v>11</v>
      </c>
      <c r="D35" s="157">
        <f>IF($D$6="Si",SUM('[5]Cuadro 4.1.4'!E15:E19,'[5]Cuadro 4.1.4'!E22),"")</f>
        <v>65</v>
      </c>
      <c r="E35" s="157">
        <f>IF($E$6="Si",SUM('[8]Cuadro 4.1.7'!E15:E19,'[8]Cuadro 4.1.7'!E22),"")</f>
        <v>92</v>
      </c>
      <c r="F35" s="157">
        <f>IF($F$6="Si",SUM('[11]Cuadro 4.1.10'!E15:E19,'[11]Cuadro 4.1.10'!E22),"")</f>
        <v>69</v>
      </c>
      <c r="G35" s="161">
        <f>IF($G$6="Si",SUM('Cuadro 4.1.13'!E15:E19,'Cuadro 4.1.13'!E22),"")</f>
        <v>47</v>
      </c>
      <c r="H35" s="171"/>
      <c r="I35" s="167">
        <f aca="true" t="shared" si="0" ref="I35:I55">SUM(D35:G35)</f>
        <v>273</v>
      </c>
      <c r="K35" s="167">
        <f>SUM('Cuadro 4.1.13'!E15:E19,'Cuadro 4.1.13'!E22)</f>
        <v>47</v>
      </c>
    </row>
    <row r="36" spans="1:11" s="24" customFormat="1" ht="14.25">
      <c r="A36" s="37"/>
      <c r="B36" s="245"/>
      <c r="C36" s="180" t="s">
        <v>10</v>
      </c>
      <c r="D36" s="181">
        <f>IF($D$6="Si",SUM('[5]Cuadro 4.1.4'!F15:F19,'[5]Cuadro 4.1.4'!F22),"")</f>
        <v>2901</v>
      </c>
      <c r="E36" s="181">
        <f>IF($E$6="Si",SUM('[8]Cuadro 4.1.7'!F15:F19,'[8]Cuadro 4.1.7'!F22),"")</f>
        <v>2121</v>
      </c>
      <c r="F36" s="181">
        <f>IF($F$6="Si",SUM('[11]Cuadro 4.1.10'!F15:F19,'[11]Cuadro 4.1.10'!F22),"")</f>
        <v>4597</v>
      </c>
      <c r="G36" s="182">
        <f>IF($G$6="Si",SUM('Cuadro 4.1.13'!F15:F19,'Cuadro 4.1.13'!F22),"")</f>
        <v>4212</v>
      </c>
      <c r="H36" s="171"/>
      <c r="I36" s="189">
        <f t="shared" si="0"/>
        <v>13831</v>
      </c>
      <c r="K36" s="189">
        <f>SUM('Cuadro 4.1.13'!F15:F19,'Cuadro 4.1.13'!F22)</f>
        <v>4212</v>
      </c>
    </row>
    <row r="37" spans="1:11" s="24" customFormat="1" ht="14.25">
      <c r="A37" s="37"/>
      <c r="B37" s="250" t="s">
        <v>9</v>
      </c>
      <c r="C37" s="155" t="s">
        <v>63</v>
      </c>
      <c r="D37" s="141">
        <f>IF($D$6="Si",SUM('[5]Cuadro 4.1.4'!G15:G19,'[5]Cuadro 4.1.4'!G22),"")</f>
        <v>356</v>
      </c>
      <c r="E37" s="141">
        <f>IF($E$6="Si",SUM('[8]Cuadro 4.1.7'!G15:G19,'[8]Cuadro 4.1.7'!G22),"")</f>
        <v>76</v>
      </c>
      <c r="F37" s="141">
        <f>IF($F$6="Si",SUM('[11]Cuadro 4.1.10'!G15:G19,'[11]Cuadro 4.1.10'!G22),"")</f>
        <v>126</v>
      </c>
      <c r="G37" s="142">
        <f>IF($G$6="Si",SUM('Cuadro 4.1.13'!G15:G19,'Cuadro 4.1.13'!G22),"")</f>
        <v>7</v>
      </c>
      <c r="H37" s="171"/>
      <c r="I37" s="143">
        <f t="shared" si="0"/>
        <v>565</v>
      </c>
      <c r="K37" s="143">
        <f>SUM('Cuadro 4.1.13'!G15:G19,'Cuadro 4.1.13'!G22)</f>
        <v>7</v>
      </c>
    </row>
    <row r="38" spans="1:11" s="26" customFormat="1" ht="12">
      <c r="A38" s="37"/>
      <c r="B38" s="250"/>
      <c r="C38" s="155" t="s">
        <v>22</v>
      </c>
      <c r="D38" s="141">
        <f>IF($D$6="Si",SUM('[5]Cuadro 4.1.4'!H15:H19,'[5]Cuadro 4.1.4'!H22),"")</f>
        <v>369</v>
      </c>
      <c r="E38" s="141">
        <f>IF($E$6="Si",SUM('[8]Cuadro 4.1.7'!H15:H19,'[8]Cuadro 4.1.7'!H22),"")</f>
        <v>606</v>
      </c>
      <c r="F38" s="141">
        <f>IF($F$6="Si",SUM('[11]Cuadro 4.1.10'!H15:H19,'[11]Cuadro 4.1.10'!H22),"")</f>
        <v>597</v>
      </c>
      <c r="G38" s="142">
        <f>IF($G$6="Si",SUM('Cuadro 4.1.13'!H15:H19,'Cuadro 4.1.13'!H22),"")</f>
        <v>500</v>
      </c>
      <c r="H38" s="172"/>
      <c r="I38" s="143">
        <f t="shared" si="0"/>
        <v>2072</v>
      </c>
      <c r="K38" s="143">
        <f>SUM('Cuadro 4.1.13'!H15:H19,'Cuadro 4.1.13'!H22)</f>
        <v>500</v>
      </c>
    </row>
    <row r="39" spans="1:11" ht="13.5">
      <c r="A39" s="40"/>
      <c r="B39" s="250"/>
      <c r="C39" s="155" t="s">
        <v>64</v>
      </c>
      <c r="D39" s="141">
        <f>IF($D$6="Si",SUM('[5]Cuadro 4.1.4'!I15:I19,'[5]Cuadro 4.1.4'!I22),"")</f>
        <v>309</v>
      </c>
      <c r="E39" s="141">
        <f>IF($E$6="Si",SUM('[8]Cuadro 4.1.7'!I15:I19,'[8]Cuadro 4.1.7'!I22),"")</f>
        <v>192</v>
      </c>
      <c r="F39" s="141">
        <f>IF($F$6="Si",SUM('[11]Cuadro 4.1.10'!I15:I19,'[11]Cuadro 4.1.10'!I22),"")</f>
        <v>267</v>
      </c>
      <c r="G39" s="142">
        <f>IF($G$6="Si",SUM('Cuadro 4.1.13'!I15:I19,'Cuadro 4.1.13'!I22),"")</f>
        <v>345</v>
      </c>
      <c r="H39" s="23"/>
      <c r="I39" s="143">
        <f t="shared" si="0"/>
        <v>1113</v>
      </c>
      <c r="K39" s="143">
        <f>SUM('Cuadro 4.1.13'!I15:I19,'Cuadro 4.1.13'!I22)</f>
        <v>345</v>
      </c>
    </row>
    <row r="40" spans="1:11" ht="12">
      <c r="A40" s="40"/>
      <c r="B40" s="250"/>
      <c r="C40" s="155" t="s">
        <v>21</v>
      </c>
      <c r="D40" s="210">
        <f>IF($D$6="Si",SUM('[5]Cuadro 4.1.4'!J15:J19,'[5]Cuadro 4.1.4'!J22),"")</f>
        <v>628</v>
      </c>
      <c r="E40" s="141">
        <f>IF($E$6="Si",SUM('[8]Cuadro 4.1.7'!J15:J19,'[8]Cuadro 4.1.7'!J22),"")</f>
        <v>160</v>
      </c>
      <c r="F40" s="210">
        <f>IF($F$6="Si",SUM('[11]Cuadro 4.1.10'!J15:J19,'[11]Cuadro 4.1.10'!J22),"")</f>
        <v>1343</v>
      </c>
      <c r="G40" s="142">
        <f>IF($G$6="Si",SUM('Cuadro 4.1.13'!J15:J19,'Cuadro 4.1.13'!J22),"")</f>
        <v>114</v>
      </c>
      <c r="H40" s="23"/>
      <c r="I40" s="143">
        <f t="shared" si="0"/>
        <v>2245</v>
      </c>
      <c r="K40" s="143">
        <f>SUM('Cuadro 4.1.13'!J15:J19,'Cuadro 4.1.13'!J22)</f>
        <v>114</v>
      </c>
    </row>
    <row r="41" spans="1:11" ht="13.5">
      <c r="A41" s="40"/>
      <c r="B41" s="250"/>
      <c r="C41" s="155" t="s">
        <v>65</v>
      </c>
      <c r="D41" s="141">
        <f>IF($D$6="Si",SUM('[5]Cuadro 4.1.4'!K15:K19,'[5]Cuadro 4.1.4'!K22),"")</f>
        <v>577</v>
      </c>
      <c r="E41" s="141">
        <f>IF($E$6="Si",SUM('[8]Cuadro 4.1.7'!K15:K19,'[8]Cuadro 4.1.7'!K22),"")</f>
        <v>341</v>
      </c>
      <c r="F41" s="141">
        <f>IF($F$6="Si",SUM('[11]Cuadro 4.1.10'!K15:K19,'[11]Cuadro 4.1.10'!K22),"")</f>
        <v>456</v>
      </c>
      <c r="G41" s="142">
        <f>IF($G$6="Si",SUM('Cuadro 4.1.13'!K15:K19,'Cuadro 4.1.13'!K22),"")</f>
        <v>341</v>
      </c>
      <c r="H41" s="23"/>
      <c r="I41" s="143">
        <f t="shared" si="0"/>
        <v>1715</v>
      </c>
      <c r="K41" s="143">
        <f>SUM('Cuadro 4.1.13'!K15:K19,'Cuadro 4.1.13'!K22)</f>
        <v>341</v>
      </c>
    </row>
    <row r="42" spans="2:11" ht="12">
      <c r="B42" s="247" t="s">
        <v>1</v>
      </c>
      <c r="C42" s="177" t="s">
        <v>23</v>
      </c>
      <c r="D42" s="178">
        <f>IF($D$6="Si",SUM('[5]Cuadro 4.1.4'!L15:L19,'[5]Cuadro 4.1.4'!L22),"")</f>
        <v>2137</v>
      </c>
      <c r="E42" s="178">
        <f>IF($E$6="Si",SUM('[8]Cuadro 4.1.7'!L15:L19,'[8]Cuadro 4.1.7'!L22),"")</f>
        <v>293</v>
      </c>
      <c r="F42" s="178">
        <f>IF($F$6="Si",SUM('[11]Cuadro 4.1.10'!L15:L19,'[11]Cuadro 4.1.10'!L22),"")</f>
        <v>683</v>
      </c>
      <c r="G42" s="179">
        <f>IF($G$6="Si",SUM('Cuadro 4.1.13'!L15:L19,'Cuadro 4.1.13'!L22),"")</f>
        <v>497</v>
      </c>
      <c r="H42" s="23"/>
      <c r="I42" s="188">
        <f t="shared" si="0"/>
        <v>3610</v>
      </c>
      <c r="K42" s="188">
        <f>SUM('Cuadro 4.1.13'!L15:L19,'Cuadro 4.1.13'!L22)</f>
        <v>497</v>
      </c>
    </row>
    <row r="43" spans="2:11" ht="13.5">
      <c r="B43" s="248"/>
      <c r="C43" s="156" t="s">
        <v>83</v>
      </c>
      <c r="D43" s="157">
        <f>IF($D$6="Si",SUM('[5]Cuadro 4.1.4'!M15:M19,'[5]Cuadro 4.1.4'!M22),"")</f>
        <v>1853</v>
      </c>
      <c r="E43" s="157">
        <f>IF($E$6="Si",SUM('[8]Cuadro 4.1.7'!M15:M19,'[8]Cuadro 4.1.7'!M22),"")</f>
        <v>487</v>
      </c>
      <c r="F43" s="157">
        <f>IF($F$6="Si",SUM('[11]Cuadro 4.1.10'!M15:M19,'[11]Cuadro 4.1.10'!M22),"")</f>
        <v>620</v>
      </c>
      <c r="G43" s="161">
        <f>IF($G$6="Si",SUM('Cuadro 4.1.13'!M15:M19,'Cuadro 4.1.13'!M22),"")</f>
        <v>316</v>
      </c>
      <c r="H43" s="23"/>
      <c r="I43" s="167">
        <f t="shared" si="0"/>
        <v>3276</v>
      </c>
      <c r="K43" s="167">
        <f>SUM('Cuadro 4.1.13'!M15:M19,'Cuadro 4.1.13'!M22)</f>
        <v>316</v>
      </c>
    </row>
    <row r="44" spans="2:11" ht="12">
      <c r="B44" s="249"/>
      <c r="C44" s="180" t="s">
        <v>18</v>
      </c>
      <c r="D44" s="181">
        <f>IF($D$6="Si",SUM('[5]Cuadro 4.1.4'!N15:N19,'[5]Cuadro 4.1.4'!N22),"")</f>
        <v>1333</v>
      </c>
      <c r="E44" s="181">
        <f>IF($E$6="Si",SUM('[8]Cuadro 4.1.7'!N15:N19,'[8]Cuadro 4.1.7'!N22),"")</f>
        <v>934</v>
      </c>
      <c r="F44" s="181">
        <f>IF($F$6="Si",SUM('[11]Cuadro 4.1.10'!N15:N19,'[11]Cuadro 4.1.10'!N22),"")</f>
        <v>641</v>
      </c>
      <c r="G44" s="182">
        <f>IF($G$6="Si",SUM('Cuadro 4.1.13'!N15:N19,'Cuadro 4.1.13'!N22),"")</f>
        <v>1157</v>
      </c>
      <c r="H44" s="23"/>
      <c r="I44" s="189">
        <f t="shared" si="0"/>
        <v>4065</v>
      </c>
      <c r="K44" s="189">
        <f>SUM('Cuadro 4.1.13'!N15:N19,'Cuadro 4.1.13'!N22)</f>
        <v>1157</v>
      </c>
    </row>
    <row r="45" spans="2:11" ht="13.5">
      <c r="B45" s="246" t="s">
        <v>2</v>
      </c>
      <c r="C45" s="155" t="s">
        <v>66</v>
      </c>
      <c r="D45" s="141">
        <f>IF($D$6="Si",SUM('[5]Cuadro 4.1.4'!O15:O19,'[5]Cuadro 4.1.4'!O22),"")</f>
        <v>2504</v>
      </c>
      <c r="E45" s="141">
        <f>IF($E$6="Si",SUM('[8]Cuadro 4.1.7'!O15:O19,'[8]Cuadro 4.1.7'!O22),"")</f>
        <v>1967</v>
      </c>
      <c r="F45" s="141">
        <f>IF($F$6="Si",SUM('[11]Cuadro 4.1.10'!O15:O19,'[11]Cuadro 4.1.10'!O22),"")</f>
        <v>1108</v>
      </c>
      <c r="G45" s="142">
        <f>IF($G$6="Si",SUM('Cuadro 4.1.13'!O15:O19,'Cuadro 4.1.13'!O22),"")</f>
        <v>150</v>
      </c>
      <c r="H45" s="23"/>
      <c r="I45" s="143">
        <f t="shared" si="0"/>
        <v>5729</v>
      </c>
      <c r="K45" s="143">
        <f>SUM('Cuadro 4.1.13'!O15:O19,'Cuadro 4.1.13'!O22)</f>
        <v>150</v>
      </c>
    </row>
    <row r="46" spans="2:11" ht="12">
      <c r="B46" s="246"/>
      <c r="C46" s="155" t="s">
        <v>19</v>
      </c>
      <c r="D46" s="141">
        <f>IF($D$6="Si",SUM('[5]Cuadro 4.1.4'!P15:P19,'[5]Cuadro 4.1.4'!P22),"")</f>
        <v>548</v>
      </c>
      <c r="E46" s="141">
        <f>IF($E$6="Si",SUM('[8]Cuadro 4.1.7'!P15:P19,'[8]Cuadro 4.1.7'!P22),"")</f>
        <v>126</v>
      </c>
      <c r="F46" s="141">
        <f>IF($F$6="Si",SUM('[11]Cuadro 4.1.10'!P15:P19,'[11]Cuadro 4.1.10'!P22),"")</f>
        <v>174</v>
      </c>
      <c r="G46" s="142">
        <f>IF($G$6="Si",SUM('Cuadro 4.1.13'!P15:P19,'Cuadro 4.1.13'!P22),"")</f>
        <v>174</v>
      </c>
      <c r="H46" s="23"/>
      <c r="I46" s="143">
        <f t="shared" si="0"/>
        <v>1022</v>
      </c>
      <c r="K46" s="143">
        <f>SUM('Cuadro 4.1.13'!P15:P19,'Cuadro 4.1.13'!P22)</f>
        <v>174</v>
      </c>
    </row>
    <row r="47" spans="2:11" ht="12">
      <c r="B47" s="183" t="s">
        <v>30</v>
      </c>
      <c r="C47" s="184" t="s">
        <v>32</v>
      </c>
      <c r="D47" s="185">
        <f>IF($D$6="Si",SUM('[5]Cuadro 4.1.4'!Q15:Q19,'[5]Cuadro 4.1.4'!Q22),"")</f>
        <v>268</v>
      </c>
      <c r="E47" s="185">
        <f>IF($E$6="Si",SUM('[8]Cuadro 4.1.7'!Q15:Q19,'[8]Cuadro 4.1.7'!Q22),"")</f>
        <v>356</v>
      </c>
      <c r="F47" s="185">
        <f>IF($F$6="Si",SUM('[11]Cuadro 4.1.10'!Q15:Q19,'[11]Cuadro 4.1.10'!Q22),"")</f>
        <v>576</v>
      </c>
      <c r="G47" s="186">
        <f>IF($G$6="Si",SUM('Cuadro 4.1.13'!Q15:Q19,'Cuadro 4.1.13'!Q22),"")</f>
        <v>232</v>
      </c>
      <c r="H47" s="23"/>
      <c r="I47" s="187">
        <f t="shared" si="0"/>
        <v>1432</v>
      </c>
      <c r="K47" s="187">
        <f>SUM('Cuadro 4.1.13'!Q15:Q19,'Cuadro 4.1.13'!Q22)</f>
        <v>232</v>
      </c>
    </row>
    <row r="48" spans="2:11" ht="12">
      <c r="B48" s="246" t="s">
        <v>4</v>
      </c>
      <c r="C48" s="155" t="s">
        <v>15</v>
      </c>
      <c r="D48" s="141">
        <f>IF($D$6="Si",SUM('[5]Cuadro 4.1.4'!R15:R19,'[5]Cuadro 4.1.4'!R22),"")</f>
        <v>43</v>
      </c>
      <c r="E48" s="141">
        <f>IF($E$6="Si",SUM('[8]Cuadro 4.1.7'!R15:R19,'[8]Cuadro 4.1.7'!R22),"")</f>
        <v>102</v>
      </c>
      <c r="F48" s="141">
        <f>IF($F$6="Si",SUM('[11]Cuadro 4.1.10'!R15:R19,'[11]Cuadro 4.1.10'!R22),"")</f>
        <v>236</v>
      </c>
      <c r="G48" s="142">
        <f>IF($G$6="Si",SUM('Cuadro 4.1.13'!R15:R19,'Cuadro 4.1.13'!R22),"")</f>
        <v>117</v>
      </c>
      <c r="H48" s="23"/>
      <c r="I48" s="143">
        <f t="shared" si="0"/>
        <v>498</v>
      </c>
      <c r="K48" s="143">
        <f>SUM('Cuadro 4.1.13'!R15:R19,'Cuadro 4.1.13'!R22)</f>
        <v>117</v>
      </c>
    </row>
    <row r="49" spans="2:11" ht="12">
      <c r="B49" s="246"/>
      <c r="C49" s="155" t="s">
        <v>13</v>
      </c>
      <c r="D49" s="141">
        <f>IF($D$6="Si",SUM('[5]Cuadro 4.1.4'!S15:S19,'[5]Cuadro 4.1.4'!S22),"")</f>
        <v>526</v>
      </c>
      <c r="E49" s="141">
        <f>IF($E$6="Si",SUM('[8]Cuadro 4.1.7'!S15:S19,'[8]Cuadro 4.1.7'!S22),"")</f>
        <v>865</v>
      </c>
      <c r="F49" s="141">
        <f>IF($F$6="Si",SUM('[11]Cuadro 4.1.10'!S15:S19,'[11]Cuadro 4.1.10'!S22),"")</f>
        <v>450</v>
      </c>
      <c r="G49" s="142">
        <f>IF($G$6="Si",SUM('Cuadro 4.1.13'!S15:S19,'Cuadro 4.1.13'!S22),"")</f>
        <v>443</v>
      </c>
      <c r="H49" s="23"/>
      <c r="I49" s="143">
        <f t="shared" si="0"/>
        <v>2284</v>
      </c>
      <c r="K49" s="143">
        <f>SUM('Cuadro 4.1.13'!S15:S19,'Cuadro 4.1.13'!S22)</f>
        <v>443</v>
      </c>
    </row>
    <row r="50" spans="2:11" ht="12">
      <c r="B50" s="246"/>
      <c r="C50" s="155" t="s">
        <v>16</v>
      </c>
      <c r="D50" s="141">
        <f>IF($D$6="Si",SUM('[5]Cuadro 4.1.4'!T15:T19,'[5]Cuadro 4.1.4'!T22),"")</f>
        <v>377</v>
      </c>
      <c r="E50" s="141">
        <f>IF($E$6="Si",SUM('[8]Cuadro 4.1.7'!T15:T19,'[8]Cuadro 4.1.7'!T22),"")</f>
        <v>247</v>
      </c>
      <c r="F50" s="141">
        <f>IF($F$6="Si",SUM('[11]Cuadro 4.1.10'!T15:T19,'[11]Cuadro 4.1.10'!T22),"")</f>
        <v>536</v>
      </c>
      <c r="G50" s="142">
        <f>IF($G$6="Si",SUM('Cuadro 4.1.13'!T15:T19,'Cuadro 4.1.13'!T22),"")</f>
        <v>464</v>
      </c>
      <c r="H50" s="23"/>
      <c r="I50" s="143">
        <f t="shared" si="0"/>
        <v>1624</v>
      </c>
      <c r="K50" s="143">
        <f>SUM('Cuadro 4.1.13'!T15:T19,'Cuadro 4.1.13'!T22)</f>
        <v>464</v>
      </c>
    </row>
    <row r="51" spans="2:11" ht="12">
      <c r="B51" s="246"/>
      <c r="C51" s="155" t="s">
        <v>14</v>
      </c>
      <c r="D51" s="141">
        <f>IF($D$6="Si",SUM('[5]Cuadro 4.1.4'!U15:U19,'[5]Cuadro 4.1.4'!U22),"")</f>
        <v>294</v>
      </c>
      <c r="E51" s="141">
        <f>IF($E$6="Si",SUM('[8]Cuadro 4.1.7'!U15:U19,'[8]Cuadro 4.1.7'!U22),"")</f>
        <v>110</v>
      </c>
      <c r="F51" s="141">
        <f>IF($F$6="Si",SUM('[11]Cuadro 4.1.10'!U15:U19,'[11]Cuadro 4.1.10'!U22),"")</f>
        <v>239</v>
      </c>
      <c r="G51" s="142">
        <f>IF($G$6="Si",SUM('Cuadro 4.1.13'!U15:U19,'Cuadro 4.1.13'!U22),"")</f>
        <v>378</v>
      </c>
      <c r="H51" s="23"/>
      <c r="I51" s="143">
        <f t="shared" si="0"/>
        <v>1021</v>
      </c>
      <c r="K51" s="143">
        <f>SUM('Cuadro 4.1.13'!U15:U19,'Cuadro 4.1.13'!U22)</f>
        <v>378</v>
      </c>
    </row>
    <row r="52" spans="2:11" ht="12">
      <c r="B52" s="246"/>
      <c r="C52" s="155" t="s">
        <v>17</v>
      </c>
      <c r="D52" s="141">
        <f>IF($D$6="Si",SUM('[5]Cuadro 4.1.4'!V15:V19,'[5]Cuadro 4.1.4'!V22),"")</f>
        <v>969</v>
      </c>
      <c r="E52" s="141">
        <f>IF($E$6="Si",SUM('[8]Cuadro 4.1.7'!V15:V19,'[8]Cuadro 4.1.7'!V22),"")</f>
        <v>404</v>
      </c>
      <c r="F52" s="141">
        <f>IF($F$6="Si",SUM('[11]Cuadro 4.1.10'!V15:V19,'[11]Cuadro 4.1.10'!V22),"")</f>
        <v>295</v>
      </c>
      <c r="G52" s="142">
        <f>IF($G$6="Si",SUM('Cuadro 4.1.13'!V15:V19,'Cuadro 4.1.13'!V22),"")</f>
        <v>433</v>
      </c>
      <c r="H52" s="23"/>
      <c r="I52" s="143">
        <f t="shared" si="0"/>
        <v>2101</v>
      </c>
      <c r="K52" s="143">
        <f>SUM('Cuadro 4.1.13'!V15:V19,'Cuadro 4.1.13'!V22)</f>
        <v>433</v>
      </c>
    </row>
    <row r="53" spans="2:11" ht="12">
      <c r="B53" s="183" t="s">
        <v>5</v>
      </c>
      <c r="C53" s="184" t="s">
        <v>25</v>
      </c>
      <c r="D53" s="185">
        <f>IF($D$6="Si",SUM('[5]Cuadro 4.1.4'!W15:W19,'[5]Cuadro 4.1.4'!W22),"")</f>
        <v>422</v>
      </c>
      <c r="E53" s="185">
        <f>IF($E$6="Si",SUM('[8]Cuadro 4.1.7'!W15:W19,'[8]Cuadro 4.1.7'!W22),"")</f>
        <v>825</v>
      </c>
      <c r="F53" s="185">
        <f>IF($F$6="Si",SUM('[11]Cuadro 4.1.10'!W15:W19,'[11]Cuadro 4.1.10'!W22),"")</f>
        <v>34</v>
      </c>
      <c r="G53" s="186">
        <f>IF($G$6="Si",SUM('Cuadro 4.1.13'!W15:W19,'Cuadro 4.1.13'!W22),"")</f>
        <v>43</v>
      </c>
      <c r="H53" s="23"/>
      <c r="I53" s="187">
        <f t="shared" si="0"/>
        <v>1324</v>
      </c>
      <c r="K53" s="187">
        <f>SUM('Cuadro 4.1.13'!W15:W19,'Cuadro 4.1.13'!W22)</f>
        <v>43</v>
      </c>
    </row>
    <row r="54" spans="2:11" ht="12">
      <c r="B54" s="162" t="s">
        <v>6</v>
      </c>
      <c r="C54" s="155" t="s">
        <v>24</v>
      </c>
      <c r="D54" s="141">
        <f>IF($D$6="Si",SUM('[5]Cuadro 4.1.4'!X15:X19,'[5]Cuadro 4.1.4'!X22),"")</f>
        <v>208</v>
      </c>
      <c r="E54" s="141">
        <f>IF($E$6="Si",SUM('[8]Cuadro 4.1.7'!X15:X19,'[8]Cuadro 4.1.7'!X22),"")</f>
        <v>371</v>
      </c>
      <c r="F54" s="141">
        <f>IF($F$6="Si",SUM('[11]Cuadro 4.1.10'!X15:X19,'[11]Cuadro 4.1.10'!X22),"")</f>
        <v>742</v>
      </c>
      <c r="G54" s="142">
        <f>IF($G$6="Si",SUM('Cuadro 4.1.13'!X15:X19,'Cuadro 4.1.13'!X22),"")</f>
        <v>615</v>
      </c>
      <c r="H54" s="23"/>
      <c r="I54" s="143">
        <f t="shared" si="0"/>
        <v>1936</v>
      </c>
      <c r="K54" s="143">
        <f>SUM('Cuadro 4.1.13'!X15:X19,'Cuadro 4.1.13'!X22)</f>
        <v>615</v>
      </c>
    </row>
    <row r="55" spans="2:11" ht="12">
      <c r="B55" s="183" t="s">
        <v>7</v>
      </c>
      <c r="C55" s="184" t="s">
        <v>20</v>
      </c>
      <c r="D55" s="185">
        <f>IF($D$6="Si",SUM('[5]Cuadro 4.1.4'!Y15:Y19,'[5]Cuadro 4.1.4'!Y22),"")</f>
        <v>229</v>
      </c>
      <c r="E55" s="185">
        <f>IF($E$6="Si",SUM('[8]Cuadro 4.1.7'!Y15:Y19,'[8]Cuadro 4.1.7'!Y22),"")</f>
        <v>187</v>
      </c>
      <c r="F55" s="185">
        <f>IF($F$6="Si",SUM('[11]Cuadro 4.1.10'!Y15:Y19,'[11]Cuadro 4.1.10'!Y22),"")</f>
        <v>188</v>
      </c>
      <c r="G55" s="186">
        <f>IF($G$6="Si",SUM('Cuadro 4.1.13'!Y15:Y19,'Cuadro 4.1.13'!Y22),"")</f>
        <v>190</v>
      </c>
      <c r="H55" s="23"/>
      <c r="I55" s="187">
        <f t="shared" si="0"/>
        <v>794</v>
      </c>
      <c r="K55" s="187">
        <f>SUM('Cuadro 4.1.13'!Y15:Y19,'Cuadro 4.1.13'!Y22)</f>
        <v>190</v>
      </c>
    </row>
    <row r="56" spans="1:11" ht="6.75" customHeight="1">
      <c r="A56" s="222"/>
      <c r="B56" s="163"/>
      <c r="C56" s="164"/>
      <c r="D56" s="164"/>
      <c r="E56" s="164"/>
      <c r="F56" s="164"/>
      <c r="G56" s="165"/>
      <c r="I56" s="154"/>
      <c r="K56" s="154"/>
    </row>
    <row r="57" ht="6.75" customHeight="1">
      <c r="A57" s="222"/>
    </row>
    <row r="58" spans="1:24" ht="12.75" customHeight="1">
      <c r="A58" s="222"/>
      <c r="B58" s="219" t="s">
        <v>44</v>
      </c>
      <c r="C58" s="219"/>
      <c r="D58" s="219"/>
      <c r="E58" s="219"/>
      <c r="F58" s="219"/>
      <c r="G58" s="219"/>
      <c r="H58" s="219"/>
      <c r="I58" s="219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/>
  <mergeCells count="15">
    <mergeCell ref="C26:I26"/>
    <mergeCell ref="C27:I27"/>
    <mergeCell ref="C28:I28"/>
    <mergeCell ref="A56:A58"/>
    <mergeCell ref="B34:B36"/>
    <mergeCell ref="B48:B52"/>
    <mergeCell ref="B45:B46"/>
    <mergeCell ref="B42:B44"/>
    <mergeCell ref="B37:B41"/>
    <mergeCell ref="B58:I58"/>
    <mergeCell ref="C21:I21"/>
    <mergeCell ref="C22:I22"/>
    <mergeCell ref="C23:I23"/>
    <mergeCell ref="C24:I24"/>
    <mergeCell ref="C25:I25"/>
  </mergeCells>
  <conditionalFormatting sqref="D12">
    <cfRule type="cellIs" priority="5" dxfId="8" operator="notEqual">
      <formula>$D$33</formula>
    </cfRule>
  </conditionalFormatting>
  <conditionalFormatting sqref="E12">
    <cfRule type="cellIs" priority="4" dxfId="8" operator="notEqual">
      <formula>$E$33</formula>
    </cfRule>
  </conditionalFormatting>
  <conditionalFormatting sqref="F12">
    <cfRule type="cellIs" priority="3" dxfId="8" operator="notEqual">
      <formula>$F$33</formula>
    </cfRule>
  </conditionalFormatting>
  <conditionalFormatting sqref="G12">
    <cfRule type="cellIs" priority="2" dxfId="8" operator="notEqual">
      <formula>$G$33</formula>
    </cfRule>
  </conditionalFormatting>
  <conditionalFormatting sqref="K34:K55">
    <cfRule type="cellIs" priority="51" dxfId="8" operator="notEqual">
      <formula>D34+E34+F34+G34</formula>
    </cfRule>
  </conditionalFormatting>
  <conditionalFormatting sqref="I34:I55">
    <cfRule type="cellIs" priority="1" dxfId="8" operator="notEqual">
      <formula>B34+C34+D34+E34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portrait" scale="60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IV. Grupos de Protección a migrantes</dc:subject>
  <dc:creator>Centro de Estudios Migratorios; Unidad de Política Migratoria</dc:creator>
  <cp:keywords/>
  <dc:description/>
  <cp:lastModifiedBy>Reyes Sanabria Héctor</cp:lastModifiedBy>
  <cp:lastPrinted>2022-06-30T20:55:37Z</cp:lastPrinted>
  <dcterms:created xsi:type="dcterms:W3CDTF">2009-06-18T22:47:17Z</dcterms:created>
  <dcterms:modified xsi:type="dcterms:W3CDTF">2022-07-01T14:46:13Z</dcterms:modified>
  <cp:category>Validacion</cp:category>
  <cp:version/>
  <cp:contentType/>
  <cp:contentStatus/>
</cp:coreProperties>
</file>